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7.001351.2024 - SERV MEDICOS HTO BXD\PLANILHAS\"/>
    </mc:Choice>
  </mc:AlternateContent>
  <bookViews>
    <workbookView xWindow="0" yWindow="0" windowWidth="28800" windowHeight="124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1" sheetId="31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5">'1'!$A$1:$J$35</definedName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31" l="1"/>
  <c r="C16" i="31"/>
  <c r="F35" i="31"/>
  <c r="F34" i="31"/>
  <c r="F33" i="31"/>
  <c r="I12" i="31"/>
  <c r="I11" i="31"/>
  <c r="E12" i="31"/>
  <c r="E11" i="31"/>
  <c r="C25" i="31"/>
  <c r="C24" i="31"/>
  <c r="C30" i="31" l="1"/>
  <c r="A30" i="31"/>
  <c r="C29" i="31"/>
  <c r="A29" i="31"/>
  <c r="C28" i="31"/>
  <c r="A28" i="31"/>
  <c r="C27" i="31"/>
  <c r="A27" i="31"/>
  <c r="C26" i="31"/>
  <c r="A26" i="31"/>
  <c r="A24" i="31"/>
  <c r="B19" i="31"/>
  <c r="G10" i="31"/>
  <c r="I10" i="31" s="1"/>
  <c r="J30" i="31" s="1"/>
  <c r="G9" i="31"/>
  <c r="I9" i="31" s="1"/>
  <c r="J29" i="31" s="1"/>
  <c r="G8" i="31"/>
  <c r="I28" i="31" s="1"/>
  <c r="G7" i="31"/>
  <c r="I27" i="31" s="1"/>
  <c r="G6" i="31"/>
  <c r="I6" i="31" s="1"/>
  <c r="J26" i="31" s="1"/>
  <c r="G4" i="31"/>
  <c r="I4" i="31" s="1"/>
  <c r="J24" i="31" l="1"/>
  <c r="I24" i="31"/>
  <c r="I29" i="31"/>
  <c r="I7" i="31"/>
  <c r="J27" i="31" s="1"/>
  <c r="I26" i="31"/>
  <c r="I30" i="31"/>
  <c r="C31" i="31"/>
  <c r="I8" i="31"/>
  <c r="J28" i="31" s="1"/>
  <c r="J31" i="31" l="1"/>
  <c r="F28" i="31" l="1"/>
  <c r="F24" i="31"/>
  <c r="F27" i="31"/>
  <c r="D18" i="31"/>
  <c r="C18" i="31" s="1"/>
  <c r="H16" i="31"/>
  <c r="D17" i="31"/>
  <c r="C17" i="31" s="1"/>
  <c r="H17" i="31"/>
  <c r="H18" i="31"/>
  <c r="F31" i="31"/>
  <c r="F30" i="31"/>
  <c r="F29" i="31"/>
  <c r="F26" i="31"/>
  <c r="C19" i="31" l="1"/>
  <c r="H19" i="31"/>
  <c r="G26" i="31" l="1"/>
  <c r="G27" i="31"/>
  <c r="G28" i="31"/>
  <c r="G30" i="31"/>
  <c r="G29" i="31"/>
  <c r="G24" i="31"/>
  <c r="H29" i="31"/>
  <c r="H24" i="31"/>
  <c r="H28" i="31"/>
  <c r="H27" i="31"/>
  <c r="H30" i="31"/>
  <c r="H26" i="31"/>
  <c r="D28" i="31" l="1"/>
  <c r="E28" i="31" s="1"/>
  <c r="D26" i="31"/>
  <c r="E26" i="31" s="1"/>
  <c r="D29" i="31"/>
  <c r="E29" i="31" s="1"/>
  <c r="D27" i="31"/>
  <c r="E27" i="31" s="1"/>
  <c r="D30" i="31"/>
  <c r="E30" i="31" s="1"/>
  <c r="D24" i="31"/>
  <c r="E24" i="31" s="1"/>
  <c r="E31" i="31" l="1"/>
  <c r="C20" i="27" l="1"/>
  <c r="E36" i="25" l="1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G19" i="31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<sst xmlns="http://schemas.openxmlformats.org/spreadsheetml/2006/main" count="1531" uniqueCount="286">
  <si>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</si>
  <si>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</si>
  <si>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</si>
  <si>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</si>
  <si>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</si>
  <si>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</si>
  <si>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</si>
  <si>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</si>
  <si>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</si>
  <si>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</si>
  <si>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</si>
  <si>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</si>
  <si>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</si>
  <si>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</si>
  <si>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</si>
  <si>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</si>
  <si>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</si>
  <si>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</si>
  <si>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</si>
  <si>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</si>
  <si>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</si>
  <si>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</si>
  <si>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</si>
  <si>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</si>
  <si>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</si>
  <si>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</si>
  <si>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</si>
  <si>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</si>
  <si>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</si>
  <si>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</si>
  <si>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</si>
  <si>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</si>
  <si>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</si>
  <si>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</si>
  <si>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</si>
  <si>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</si>
  <si>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</si>
  <si>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</si>
  <si>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</si>
  <si>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</si>
  <si>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</si>
  <si>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</si>
  <si>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</si>
  <si>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</si>
  <si>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</si>
  <si>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</si>
  <si>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</si>
  <si>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</si>
  <si>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</si>
  <si>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</si>
  <si>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</si>
  <si>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</si>
  <si>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</si>
  <si>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</si>
  <si>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</si>
  <si>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</si>
  <si>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</si>
  <si>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</si>
  <si>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</si>
  <si>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</si>
  <si>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</si>
  <si>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</si>
  <si>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</si>
  <si>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</si>
  <si>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</si>
  <si>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</si>
  <si>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</si>
  <si>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</si>
  <si>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</si>
  <si>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</si>
  <si>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</si>
  <si>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</si>
  <si>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</si>
  <si>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</si>
  <si>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</si>
  <si>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</si>
  <si>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</si>
  <si>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</si>
  <si>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</si>
  <si>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</si>
  <si>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</si>
  <si>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</si>
  <si>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</si>
  <si>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</si>
  <si>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</si>
  <si>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</si>
  <si>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</si>
  <si>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</si>
  <si>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</si>
  <si>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</si>
  <si>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</si>
  <si>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</si>
  <si>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</si>
  <si>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</si>
  <si>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</si>
  <si>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</si>
  <si>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</si>
  <si>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</si>
  <si>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</si>
  <si>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</si>
  <si>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</si>
  <si>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</si>
  <si>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</si>
  <si>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</si>
  <si>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</si>
  <si>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</si>
  <si>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</si>
  <si>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</si>
  <si>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</si>
  <si>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</si>
  <si>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</si>
  <si>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</si>
  <si>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</si>
  <si>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</si>
  <si>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</si>
  <si>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</si>
  <si>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</si>
  <si>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</si>
  <si>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</si>
  <si>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</si>
  <si>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</si>
  <si>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</si>
  <si>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</si>
  <si>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</si>
  <si>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</si>
  <si>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</si>
  <si>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</si>
  <si>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</si>
  <si>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</si>
  <si>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</si>
  <si>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</si>
  <si>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</si>
  <si>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</si>
  <si>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</si>
  <si>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</si>
  <si>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</si>
  <si>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</si>
  <si>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</si>
  <si>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</si>
  <si>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</si>
  <si>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</si>
  <si>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</si>
  <si>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</si>
  <si>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</si>
  <si>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</si>
  <si>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</si>
  <si>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</si>
  <si>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</si>
  <si>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</si>
  <si>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</si>
  <si>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</si>
  <si>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</si>
  <si>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</si>
  <si>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</si>
  <si>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</si>
  <si>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</si>
  <si>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</si>
  <si>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</si>
  <si>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</si>
  <si>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</si>
  <si>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</si>
  <si>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</si>
  <si>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</si>
  <si>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</si>
  <si>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</si>
  <si>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</si>
  <si>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</si>
  <si>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</si>
  <si>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</si>
  <si>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</si>
  <si>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</si>
  <si>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</si>
  <si>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</si>
  <si>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</si>
  <si>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</si>
  <si>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</si>
  <si>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</si>
  <si>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</si>
  <si>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</si>
  <si>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</si>
  <si>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</si>
  <si>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</si>
  <si>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</si>
  <si>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</si>
  <si>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</si>
  <si>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</si>
  <si>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</si>
  <si>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</si>
  <si>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</si>
  <si>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</si>
  <si>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</si>
  <si>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</si>
  <si>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</si>
  <si>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</si>
  <si>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</si>
  <si>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</si>
  <si>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</si>
  <si>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</si>
  <si>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</si>
  <si>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</si>
  <si>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</si>
  <si>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</si>
  <si>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</si>
  <si>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</si>
  <si>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</si>
  <si>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</si>
  <si>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</si>
  <si>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</si>
  <si>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</si>
  <si>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</si>
  <si>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</si>
  <si>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</si>
  <si>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</si>
  <si>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</si>
  <si>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</si>
  <si>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</si>
  <si>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</si>
  <si>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</si>
  <si>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</si>
  <si>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</si>
  <si>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</si>
  <si>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</si>
  <si>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</si>
  <si>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</si>
  <si>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</si>
  <si>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</si>
  <si>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</si>
  <si>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</si>
  <si>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</si>
  <si>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</si>
  <si>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</si>
  <si>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</si>
  <si>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</si>
  <si>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</si>
  <si>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</si>
  <si>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</si>
  <si>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</si>
  <si>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</si>
  <si>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</si>
  <si>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</si>
  <si>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</si>
  <si>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</si>
  <si>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</si>
  <si>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</si>
  <si>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</si>
  <si>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</si>
  <si>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</si>
  <si>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</si>
  <si>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</si>
  <si>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</si>
  <si>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</si>
  <si>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</si>
  <si>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</si>
  <si>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</si>
  <si>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</si>
  <si>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</si>
  <si>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</si>
  <si>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</si>
  <si>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</si>
  <si>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</si>
  <si>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</si>
  <si>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</si>
  <si>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</si>
  <si>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</si>
  <si>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</si>
  <si>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</si>
  <si>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</si>
  <si>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</si>
  <si>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</si>
  <si>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</si>
  <si>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</si>
  <si>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</si>
  <si>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</si>
  <si>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</si>
  <si>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</si>
  <si>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</si>
  <si>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</si>
  <si>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</si>
  <si>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</si>
  <si>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>LOTE 6 - SERVIÇOS MÉDICOS - SEI-080007/001351/2024 - RADIOLOGIA</t>
  </si>
  <si>
    <t>MÉDICO COORDENADOR RADIOLOGIA 1*6*5</t>
  </si>
  <si>
    <t>EXAMES ANGIOTOMOGRAFIA</t>
  </si>
  <si>
    <t>EXAMES TOMOGRAFIA COMPUTADORIZADA</t>
  </si>
  <si>
    <t>EXAMES ULTRASSONOGRAFIA</t>
  </si>
  <si>
    <t>EXAMES ECOCARDIOGRAFIA COM DOPPLER COLORIDO</t>
  </si>
  <si>
    <t>EXAMES ECOCARDIOGRAFIA COM DOPPLER VASCULAR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</si>
</sst>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64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0" fontId="62" fillId="0" borderId="0" xfId="0" applyFont="1"/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0" borderId="2" xfId="0" applyFont="1" applyFill="1" applyBorder="1" applyAlignment="1">
      <alignment horizontal="center" vertical="center"/>
    </xf>
    <xf numFmtId="0" fontId="60" fillId="0" borderId="49" xfId="0" applyFont="1" applyBorder="1" applyAlignment="1">
      <alignment horizontal="center"/>
    </xf>
    <xf numFmtId="10" fontId="62" fillId="6" borderId="2" xfId="0" applyNumberFormat="1" applyFont="1" applyFill="1" applyBorder="1" applyAlignment="1" applyProtection="1">
      <alignment horizontal="center" vertical="center"/>
    </xf>
    <xf numFmtId="0" fontId="66" fillId="0" borderId="25" xfId="1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horizontal="center" vertical="center"/>
    </xf>
    <xf numFmtId="177" fontId="59" fillId="0" borderId="25" xfId="0" applyNumberFormat="1" applyFont="1" applyFill="1" applyBorder="1" applyAlignment="1" applyProtection="1">
      <alignment horizontal="center" vertical="center"/>
      <protection locked="0"/>
    </xf>
    <xf numFmtId="0" fontId="61" fillId="0" borderId="0" xfId="0" applyFont="1" applyAlignment="1">
      <alignment horizontal="center"/>
    </xf>
    <xf numFmtId="177" fontId="62" fillId="0" borderId="25" xfId="1" applyNumberFormat="1" applyFont="1" applyFill="1" applyBorder="1" applyAlignment="1" applyProtection="1">
      <alignment horizontal="center" vertical="center"/>
    </xf>
    <xf numFmtId="177" fontId="61" fillId="0" borderId="0" xfId="0" applyNumberFormat="1" applyFont="1"/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26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  <xf numFmtId="0" fontId="62" fillId="10" borderId="26" xfId="0" applyFont="1" applyFill="1" applyBorder="1" applyAlignment="1">
      <alignment horizontal="center" vertical="center"/>
    </xf>
    <xf numFmtId="0" fontId="62" fillId="10" borderId="5" xfId="0" applyFont="1" applyFill="1" applyBorder="1" applyAlignment="1">
      <alignment horizontal="center" vertical="center"/>
    </xf>
    <xf numFmtId="0" fontId="62" fillId="10" borderId="4" xfId="0" applyFont="1" applyFill="1" applyBorder="1" applyAlignment="1">
      <alignment horizontal="center" vertical="center"/>
    </xf>
    <xf numFmtId="0" fontId="63" fillId="10" borderId="3" xfId="0" applyFont="1" applyFill="1" applyBorder="1" applyAlignment="1">
      <alignment horizontal="center" vertical="center"/>
    </xf>
    <xf numFmtId="0" fontId="63" fillId="10" borderId="4" xfId="0" applyFont="1" applyFill="1" applyBorder="1" applyAlignment="1">
      <alignment horizontal="center" vertical="center"/>
    </xf>
    <xf numFmtId="177" fontId="59" fillId="10" borderId="3" xfId="1" applyNumberFormat="1" applyFont="1" applyFill="1" applyBorder="1" applyAlignment="1" applyProtection="1">
      <alignment horizontal="center" vertical="center" wrapText="1"/>
    </xf>
    <xf numFmtId="0" fontId="62" fillId="10" borderId="24" xfId="0" applyFont="1" applyFill="1" applyBorder="1" applyAlignment="1">
      <alignment horizontal="center" vertical="center"/>
    </xf>
    <xf numFmtId="0" fontId="62" fillId="10" borderId="2" xfId="0" applyFont="1" applyFill="1" applyBorder="1" applyAlignment="1">
      <alignment horizontal="center" vertical="center"/>
    </xf>
    <xf numFmtId="164" fontId="62" fillId="10" borderId="3" xfId="1" applyFont="1" applyFill="1" applyBorder="1" applyAlignment="1" applyProtection="1">
      <alignment horizontal="center" vertical="center" wrapText="1"/>
    </xf>
    <xf numFmtId="164" fontId="62" fillId="10" borderId="4" xfId="1" applyFont="1" applyFill="1" applyBorder="1" applyAlignment="1" applyProtection="1">
      <alignment horizontal="center" vertical="center" wrapText="1"/>
    </xf>
    <xf numFmtId="0" fontId="62" fillId="10" borderId="3" xfId="1" applyNumberFormat="1" applyFont="1" applyFill="1" applyBorder="1" applyAlignment="1" applyProtection="1">
      <alignment horizontal="center" vertical="center" wrapText="1"/>
    </xf>
    <xf numFmtId="0" fontId="62" fillId="10" borderId="4" xfId="1" applyNumberFormat="1" applyFont="1" applyFill="1" applyBorder="1" applyAlignment="1" applyProtection="1">
      <alignment horizontal="center" vertical="center" wrapText="1"/>
    </xf>
    <xf numFmtId="164" fontId="62" fillId="10" borderId="41" xfId="1" applyFont="1" applyFill="1" applyBorder="1" applyAlignment="1" applyProtection="1">
      <alignment horizontal="center" vertical="center" wrapText="1"/>
    </xf>
    <xf numFmtId="0" fontId="62" fillId="10" borderId="26" xfId="0" applyFont="1" applyFill="1" applyBorder="1" applyAlignment="1">
      <alignment horizontal="center" vertical="center" wrapText="1"/>
    </xf>
    <xf numFmtId="0" fontId="62" fillId="10" borderId="4" xfId="0" applyFont="1" applyFill="1" applyBorder="1" applyAlignment="1">
      <alignment horizontal="center" vertical="center" wrapText="1"/>
    </xf>
    <xf numFmtId="1" fontId="62" fillId="10" borderId="2" xfId="1" applyNumberFormat="1" applyFont="1" applyFill="1" applyBorder="1" applyAlignment="1" applyProtection="1">
      <alignment horizontal="center" vertical="center" wrapText="1"/>
    </xf>
    <xf numFmtId="177" fontId="62" fillId="10" borderId="2" xfId="0" applyNumberFormat="1" applyFont="1" applyFill="1" applyBorder="1" applyAlignment="1">
      <alignment horizontal="center" vertical="center"/>
    </xf>
    <xf numFmtId="177" fontId="62" fillId="10" borderId="25" xfId="0" applyNumberFormat="1" applyFont="1" applyFill="1" applyBorder="1" applyAlignment="1">
      <alignment horizontal="center" vertical="center"/>
    </xf>
    <xf numFmtId="10" fontId="62" fillId="10" borderId="24" xfId="0" applyNumberFormat="1" applyFont="1" applyFill="1" applyBorder="1" applyAlignment="1">
      <alignment horizontal="center" vertical="center"/>
    </xf>
    <xf numFmtId="177" fontId="62" fillId="10" borderId="2" xfId="1" applyNumberFormat="1" applyFont="1" applyFill="1" applyBorder="1" applyAlignment="1" applyProtection="1">
      <alignment horizontal="center" vertical="center" wrapText="1"/>
    </xf>
    <xf numFmtId="177" fontId="62" fillId="10" borderId="25" xfId="1" applyNumberFormat="1" applyFont="1" applyFill="1" applyBorder="1" applyAlignment="1" applyProtection="1">
      <alignment horizontal="center" vertical="center" wrapText="1"/>
    </xf>
    <xf numFmtId="164" fontId="62" fillId="10" borderId="2" xfId="1" applyFont="1" applyFill="1" applyBorder="1" applyAlignment="1" applyProtection="1">
      <alignment horizontal="center" vertical="center" wrapText="1"/>
    </xf>
    <xf numFmtId="0" fontId="62" fillId="10" borderId="2" xfId="0" applyFont="1" applyFill="1" applyBorder="1" applyAlignment="1">
      <alignment horizontal="center" vertical="center" wrapText="1"/>
    </xf>
    <xf numFmtId="0" fontId="62" fillId="10" borderId="25" xfId="0" applyFont="1" applyFill="1" applyBorder="1" applyAlignment="1">
      <alignment horizontal="center" vertical="center" wrapText="1"/>
    </xf>
    <xf numFmtId="0" fontId="62" fillId="10" borderId="24" xfId="0" applyFont="1" applyFill="1" applyBorder="1" applyAlignment="1">
      <alignment horizontal="center" vertical="center" wrapText="1"/>
    </xf>
    <xf numFmtId="164" fontId="62" fillId="10" borderId="25" xfId="1" applyFont="1" applyFill="1" applyBorder="1" applyAlignment="1" applyProtection="1">
      <alignment horizontal="center" vertical="center" wrapText="1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4" t="s">
        <v>0</v>
      </c>
      <c r="B1" s="684"/>
      <c r="C1" s="684"/>
      <c r="D1" s="684"/>
      <c r="E1" s="684"/>
      <c r="F1" s="684"/>
      <c r="G1" s="684"/>
    </row>
    <row r="2" spans="1:12" s="4" customFormat="1" ht="21.75" customHeight="1" x14ac:dyDescent="0.25">
      <c r="A2" s="685" t="s">
        <v>1</v>
      </c>
      <c r="B2" s="685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86" t="s">
        <v>7</v>
      </c>
      <c r="B3" s="686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86"/>
      <c r="B4" s="686"/>
      <c r="C4" s="6"/>
      <c r="D4" s="6"/>
      <c r="E4" s="6"/>
      <c r="F4" s="6"/>
      <c r="G4" s="6"/>
    </row>
    <row r="5" spans="1:12" ht="12" customHeight="1" x14ac:dyDescent="0.25">
      <c r="A5" s="686" t="s">
        <v>8</v>
      </c>
      <c r="B5" s="686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2" t="s">
        <v>22</v>
      </c>
      <c r="B20" s="682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2" t="s">
        <v>23</v>
      </c>
      <c r="B21" s="682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3" t="s">
        <v>24</v>
      </c>
      <c r="B22" s="683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3" t="s">
        <v>26</v>
      </c>
      <c r="B23" s="683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0" t="s">
        <v>78</v>
      </c>
      <c r="B1" s="700"/>
      <c r="C1" s="700"/>
      <c r="D1" s="700"/>
      <c r="E1" s="700"/>
      <c r="F1" s="700"/>
      <c r="G1" s="700"/>
    </row>
    <row r="2" spans="1:11" s="33" customFormat="1" ht="32.25" customHeight="1" x14ac:dyDescent="0.25">
      <c r="A2" s="694" t="s">
        <v>28</v>
      </c>
      <c r="B2" s="694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3" t="s">
        <v>34</v>
      </c>
      <c r="B4" s="693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3" t="s">
        <v>35</v>
      </c>
      <c r="B5" s="693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3" t="s">
        <v>36</v>
      </c>
      <c r="B6" s="693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2" t="s">
        <v>37</v>
      </c>
      <c r="B7" s="692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3" t="s">
        <v>79</v>
      </c>
      <c r="B9" s="693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3" t="s">
        <v>80</v>
      </c>
      <c r="B10" s="693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3" t="s">
        <v>81</v>
      </c>
      <c r="B11" s="693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3" t="s">
        <v>82</v>
      </c>
      <c r="B12" s="693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3" t="s">
        <v>82</v>
      </c>
      <c r="B13" s="693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3" t="s">
        <v>83</v>
      </c>
      <c r="B14" s="693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3" t="s">
        <v>84</v>
      </c>
      <c r="B15" s="693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3" t="s">
        <v>85</v>
      </c>
      <c r="B16" s="693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2" t="s">
        <v>72</v>
      </c>
      <c r="B17" s="692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3" t="s">
        <v>39</v>
      </c>
      <c r="B19" s="693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3" t="s">
        <v>40</v>
      </c>
      <c r="B20" s="693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3" t="s">
        <v>41</v>
      </c>
      <c r="B21" s="693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3" t="s">
        <v>45</v>
      </c>
      <c r="B22" s="693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3" t="s">
        <v>46</v>
      </c>
      <c r="B23" s="693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3" t="s">
        <v>47</v>
      </c>
      <c r="B24" s="693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2" t="s">
        <v>74</v>
      </c>
      <c r="B25" s="692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2" t="s">
        <v>52</v>
      </c>
      <c r="B31" s="692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89" t="s">
        <v>7</v>
      </c>
      <c r="B33" s="689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88"/>
      <c r="B34" s="688"/>
      <c r="C34" s="49"/>
      <c r="D34" s="50"/>
      <c r="E34" s="51"/>
      <c r="F34" s="51"/>
      <c r="G34" s="36"/>
    </row>
    <row r="35" spans="1:11" ht="14.1" customHeight="1" x14ac:dyDescent="0.25">
      <c r="A35" s="689" t="s">
        <v>8</v>
      </c>
      <c r="B35" s="689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0" t="s">
        <v>58</v>
      </c>
      <c r="B51" s="690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1" t="s">
        <v>59</v>
      </c>
      <c r="B52" s="691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1" t="s">
        <v>60</v>
      </c>
      <c r="B53" s="691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87" t="s">
        <v>24</v>
      </c>
      <c r="B54" s="687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87" t="s">
        <v>26</v>
      </c>
      <c r="B55" s="687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87" t="s">
        <v>27</v>
      </c>
      <c r="B56" s="687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31:B31"/>
    <mergeCell ref="A33:B33"/>
    <mergeCell ref="A34:B34"/>
    <mergeCell ref="A55:B55"/>
    <mergeCell ref="A56:B56"/>
    <mergeCell ref="A35:B35"/>
    <mergeCell ref="A51:B51"/>
    <mergeCell ref="A52:B52"/>
    <mergeCell ref="A53:B53"/>
    <mergeCell ref="A54:B54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4" t="s">
        <v>62</v>
      </c>
      <c r="B1" s="684"/>
      <c r="C1" s="684"/>
      <c r="D1" s="684"/>
      <c r="E1" s="684"/>
    </row>
    <row r="2" spans="1:10" s="33" customFormat="1" ht="32.25" customHeight="1" x14ac:dyDescent="0.25">
      <c r="A2" s="694" t="s">
        <v>28</v>
      </c>
      <c r="B2" s="694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3" t="s">
        <v>34</v>
      </c>
      <c r="B4" s="693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3" t="s">
        <v>35</v>
      </c>
      <c r="B5" s="693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3" t="s">
        <v>36</v>
      </c>
      <c r="B6" s="693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2" t="s">
        <v>37</v>
      </c>
      <c r="B7" s="692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3" t="s">
        <v>88</v>
      </c>
      <c r="B9" s="693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3" t="s">
        <v>89</v>
      </c>
      <c r="B10" s="693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3" t="s">
        <v>90</v>
      </c>
      <c r="B11" s="693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3" t="s">
        <v>91</v>
      </c>
      <c r="B12" s="693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2" t="s">
        <v>72</v>
      </c>
      <c r="B13" s="692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3" t="s">
        <v>92</v>
      </c>
      <c r="B15" s="693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3" t="s">
        <v>93</v>
      </c>
      <c r="B16" s="693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3" t="s">
        <v>94</v>
      </c>
      <c r="B17" s="693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3" t="s">
        <v>45</v>
      </c>
      <c r="B18" s="693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3" t="s">
        <v>46</v>
      </c>
      <c r="B19" s="693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3" t="s">
        <v>47</v>
      </c>
      <c r="B20" s="693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2" t="s">
        <v>74</v>
      </c>
      <c r="B21" s="692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2" t="s">
        <v>52</v>
      </c>
      <c r="B27" s="692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89" t="s">
        <v>7</v>
      </c>
      <c r="B29" s="689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88"/>
      <c r="B30" s="688"/>
      <c r="C30" s="50"/>
      <c r="D30" s="51"/>
      <c r="E30" s="51"/>
    </row>
    <row r="31" spans="1:10" ht="14.1" customHeight="1" x14ac:dyDescent="0.25">
      <c r="A31" s="689" t="s">
        <v>8</v>
      </c>
      <c r="B31" s="689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0" t="s">
        <v>58</v>
      </c>
      <c r="B47" s="690"/>
      <c r="C47" s="67">
        <f>E31+C38</f>
        <v>0</v>
      </c>
      <c r="D47" s="56"/>
      <c r="E47" s="56"/>
    </row>
    <row r="48" spans="1:6" ht="14.1" customHeight="1" x14ac:dyDescent="0.25">
      <c r="A48" s="691" t="s">
        <v>22</v>
      </c>
      <c r="B48" s="691"/>
      <c r="C48" s="51">
        <f>E31+D38</f>
        <v>0</v>
      </c>
      <c r="D48" s="56"/>
      <c r="E48" s="56"/>
    </row>
    <row r="49" spans="1:10" ht="14.1" customHeight="1" x14ac:dyDescent="0.25">
      <c r="A49" s="691" t="s">
        <v>60</v>
      </c>
      <c r="B49" s="691"/>
      <c r="C49" s="51">
        <f>C48/(1-B44)</f>
        <v>0</v>
      </c>
      <c r="D49" s="56"/>
      <c r="E49" s="56"/>
    </row>
    <row r="50" spans="1:10" s="72" customFormat="1" ht="14.1" customHeight="1" x14ac:dyDescent="0.25">
      <c r="A50" s="687" t="s">
        <v>24</v>
      </c>
      <c r="B50" s="687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87" t="s">
        <v>26</v>
      </c>
      <c r="B51" s="687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87" t="s">
        <v>27</v>
      </c>
      <c r="B52" s="687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1:E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7:B27"/>
    <mergeCell ref="A29:B29"/>
    <mergeCell ref="A50:B50"/>
    <mergeCell ref="A51:B51"/>
    <mergeCell ref="A52:B52"/>
    <mergeCell ref="A30:B30"/>
    <mergeCell ref="A31:B31"/>
    <mergeCell ref="A47:B47"/>
    <mergeCell ref="A48:B48"/>
    <mergeCell ref="A49:B49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4" t="s">
        <v>62</v>
      </c>
      <c r="B1" s="684"/>
      <c r="C1" s="684"/>
      <c r="D1" s="684"/>
      <c r="E1" s="684"/>
      <c r="F1" s="684"/>
    </row>
    <row r="2" spans="1:11" s="33" customFormat="1" ht="20.25" customHeight="1" x14ac:dyDescent="0.25">
      <c r="A2" s="694" t="s">
        <v>1</v>
      </c>
      <c r="B2" s="694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89" t="s">
        <v>7</v>
      </c>
      <c r="B3" s="689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88"/>
      <c r="B4" s="688"/>
      <c r="C4" s="51"/>
      <c r="D4" s="51"/>
      <c r="E4" s="51"/>
      <c r="F4" s="51"/>
    </row>
    <row r="5" spans="1:11" ht="9" customHeight="1" x14ac:dyDescent="0.25">
      <c r="A5" s="689" t="s">
        <v>8</v>
      </c>
      <c r="B5" s="689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1" t="s">
        <v>22</v>
      </c>
      <c r="B22" s="691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1" t="s">
        <v>60</v>
      </c>
      <c r="B23" s="691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87" t="s">
        <v>24</v>
      </c>
      <c r="B24" s="687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87" t="s">
        <v>26</v>
      </c>
      <c r="B25" s="687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87" t="s">
        <v>27</v>
      </c>
      <c r="B26" s="687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1:F1"/>
    <mergeCell ref="A2:B2"/>
    <mergeCell ref="A3:B3"/>
    <mergeCell ref="A4:B4"/>
    <mergeCell ref="A5:B5"/>
    <mergeCell ref="A22:B22"/>
    <mergeCell ref="A23:B23"/>
    <mergeCell ref="A24:B24"/>
    <mergeCell ref="A25:B25"/>
    <mergeCell ref="A26:B26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4" t="s">
        <v>97</v>
      </c>
      <c r="B1" s="684"/>
      <c r="C1" s="684"/>
      <c r="D1" s="684"/>
      <c r="E1" s="684"/>
      <c r="F1" s="684"/>
      <c r="G1" s="684"/>
    </row>
    <row r="2" spans="1:12" s="94" customFormat="1" ht="18.75" customHeight="1" x14ac:dyDescent="0.25">
      <c r="A2" s="685" t="s">
        <v>1</v>
      </c>
      <c r="B2" s="685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2" t="s">
        <v>100</v>
      </c>
      <c r="B3" s="702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2" t="s">
        <v>8</v>
      </c>
      <c r="B8" s="702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3" t="s">
        <v>22</v>
      </c>
      <c r="B25" s="703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1" t="s">
        <v>60</v>
      </c>
      <c r="B26" s="701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3" t="s">
        <v>24</v>
      </c>
      <c r="B27" s="683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3" t="s">
        <v>26</v>
      </c>
      <c r="B28" s="683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3" t="s">
        <v>27</v>
      </c>
      <c r="B29" s="683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4" t="s">
        <v>134</v>
      </c>
      <c r="B37" s="704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0" t="s">
        <v>62</v>
      </c>
      <c r="B1" s="700"/>
      <c r="C1" s="700"/>
      <c r="D1" s="700"/>
      <c r="E1" s="700"/>
      <c r="F1" s="700"/>
      <c r="G1" s="700"/>
    </row>
    <row r="2" spans="1:11" s="33" customFormat="1" ht="32.25" customHeight="1" x14ac:dyDescent="0.25">
      <c r="A2" s="694" t="s">
        <v>28</v>
      </c>
      <c r="B2" s="694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3" t="s">
        <v>34</v>
      </c>
      <c r="B4" s="693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3" t="s">
        <v>35</v>
      </c>
      <c r="B5" s="693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3" t="s">
        <v>36</v>
      </c>
      <c r="B6" s="693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2" t="s">
        <v>37</v>
      </c>
      <c r="B7" s="692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3" t="s">
        <v>135</v>
      </c>
      <c r="B9" s="693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3" t="s">
        <v>136</v>
      </c>
      <c r="B10" s="693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3" t="s">
        <v>137</v>
      </c>
      <c r="B11" s="693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3" t="s">
        <v>138</v>
      </c>
      <c r="B12" s="693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2" t="s">
        <v>72</v>
      </c>
      <c r="B14" s="692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3" t="s">
        <v>140</v>
      </c>
      <c r="B16" s="693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3" t="s">
        <v>141</v>
      </c>
      <c r="B17" s="693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3" t="s">
        <v>139</v>
      </c>
      <c r="B18" s="693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3" t="s">
        <v>45</v>
      </c>
      <c r="B19" s="693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3" t="s">
        <v>46</v>
      </c>
      <c r="B20" s="693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3" t="s">
        <v>47</v>
      </c>
      <c r="B21" s="693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2" t="s">
        <v>74</v>
      </c>
      <c r="B22" s="692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2" t="s">
        <v>52</v>
      </c>
      <c r="B28" s="692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89" t="s">
        <v>7</v>
      </c>
      <c r="B30" s="689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88"/>
      <c r="B31" s="688"/>
      <c r="C31" s="49"/>
      <c r="D31" s="50"/>
      <c r="E31" s="51"/>
      <c r="F31" s="51"/>
      <c r="G31" s="36"/>
    </row>
    <row r="32" spans="1:11" ht="14.1" customHeight="1" x14ac:dyDescent="0.25">
      <c r="A32" s="689" t="s">
        <v>8</v>
      </c>
      <c r="B32" s="689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0" t="s">
        <v>17</v>
      </c>
      <c r="B48" s="690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1" t="s">
        <v>59</v>
      </c>
      <c r="B49" s="691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1" t="s">
        <v>60</v>
      </c>
      <c r="B50" s="691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87" t="s">
        <v>24</v>
      </c>
      <c r="B51" s="687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87" t="s">
        <v>26</v>
      </c>
      <c r="B52" s="687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87" t="s">
        <v>27</v>
      </c>
      <c r="B53" s="687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abSelected="1" zoomScaleNormal="100" workbookViewId="0">
      <selection activeCell="D17" sqref="D17"/>
    </sheetView>
  </sheetViews>
  <sheetFormatPr defaultRowHeight="11.25" x14ac:dyDescent="0.2"/>
  <cols>
    <col min="1" max="1" width="17.42578125" style="616" customWidth="1"/>
    <col min="2" max="2" width="34.42578125" style="616" customWidth="1"/>
    <col min="3" max="3" width="16" style="616" customWidth="1"/>
    <col min="4" max="4" width="14.85546875" style="616" bestFit="1" customWidth="1"/>
    <col min="5" max="5" width="16.85546875" style="616" bestFit="1" customWidth="1"/>
    <col min="6" max="6" width="15.42578125" style="616" customWidth="1"/>
    <col min="7" max="8" width="15.7109375" style="616" bestFit="1" customWidth="1"/>
    <col min="9" max="9" width="15.42578125" style="616" bestFit="1" customWidth="1"/>
    <col min="10" max="10" width="15.85546875" style="616" bestFit="1" customWidth="1"/>
    <col min="11" max="11" width="11" style="616" bestFit="1" customWidth="1"/>
    <col min="12" max="16384" width="9.140625" style="616"/>
  </cols>
  <sheetData>
    <row r="1" spans="1:11" ht="12.75" x14ac:dyDescent="0.2">
      <c r="A1" s="714" t="s">
        <v>279</v>
      </c>
      <c r="B1" s="715"/>
      <c r="C1" s="715"/>
      <c r="D1" s="715"/>
      <c r="E1" s="715"/>
      <c r="F1" s="715"/>
      <c r="G1" s="715"/>
      <c r="H1" s="715"/>
      <c r="I1" s="715"/>
      <c r="J1" s="716"/>
    </row>
    <row r="2" spans="1:11" ht="12.75" x14ac:dyDescent="0.2">
      <c r="A2" s="717" t="s">
        <v>255</v>
      </c>
      <c r="B2" s="718"/>
      <c r="C2" s="718"/>
      <c r="D2" s="718"/>
      <c r="E2" s="718"/>
      <c r="F2" s="718"/>
      <c r="G2" s="718"/>
      <c r="H2" s="718"/>
      <c r="I2" s="718"/>
      <c r="J2" s="719"/>
    </row>
    <row r="3" spans="1:11" ht="15" customHeight="1" x14ac:dyDescent="0.2">
      <c r="A3" s="844" t="s">
        <v>166</v>
      </c>
      <c r="B3" s="845"/>
      <c r="C3" s="845"/>
      <c r="D3" s="845"/>
      <c r="E3" s="846" t="s">
        <v>29</v>
      </c>
      <c r="F3" s="847"/>
      <c r="G3" s="848" t="s">
        <v>263</v>
      </c>
      <c r="H3" s="849"/>
      <c r="I3" s="846" t="s">
        <v>264</v>
      </c>
      <c r="J3" s="850"/>
    </row>
    <row r="4" spans="1:11" ht="15" customHeight="1" x14ac:dyDescent="0.2">
      <c r="A4" s="705" t="s">
        <v>280</v>
      </c>
      <c r="B4" s="706"/>
      <c r="C4" s="706"/>
      <c r="D4" s="706"/>
      <c r="E4" s="707">
        <v>129</v>
      </c>
      <c r="F4" s="708"/>
      <c r="G4" s="659">
        <f>ROUND(H4,2)</f>
        <v>0</v>
      </c>
      <c r="H4" s="658">
        <v>0</v>
      </c>
      <c r="I4" s="709">
        <f>E4*G4</f>
        <v>0</v>
      </c>
      <c r="J4" s="710"/>
    </row>
    <row r="5" spans="1:11" ht="15" customHeight="1" x14ac:dyDescent="0.2">
      <c r="A5" s="838" t="s">
        <v>1</v>
      </c>
      <c r="B5" s="839"/>
      <c r="C5" s="839"/>
      <c r="D5" s="840"/>
      <c r="E5" s="841" t="s">
        <v>108</v>
      </c>
      <c r="F5" s="842"/>
      <c r="G5" s="843"/>
      <c r="H5" s="726"/>
      <c r="I5" s="726"/>
      <c r="J5" s="727"/>
    </row>
    <row r="6" spans="1:11" ht="15" customHeight="1" x14ac:dyDescent="0.2">
      <c r="A6" s="711" t="s">
        <v>281</v>
      </c>
      <c r="B6" s="712"/>
      <c r="C6" s="712"/>
      <c r="D6" s="713"/>
      <c r="E6" s="707">
        <v>150</v>
      </c>
      <c r="F6" s="708"/>
      <c r="G6" s="659">
        <f t="shared" ref="G6:G10" si="0">ROUND(H6,2)</f>
        <v>0</v>
      </c>
      <c r="H6" s="658">
        <v>0</v>
      </c>
      <c r="I6" s="709">
        <f>E6*G6</f>
        <v>0</v>
      </c>
      <c r="J6" s="710"/>
    </row>
    <row r="7" spans="1:11" ht="15" customHeight="1" x14ac:dyDescent="0.2">
      <c r="A7" s="711" t="s">
        <v>282</v>
      </c>
      <c r="B7" s="712"/>
      <c r="C7" s="712"/>
      <c r="D7" s="713"/>
      <c r="E7" s="707">
        <v>800</v>
      </c>
      <c r="F7" s="708"/>
      <c r="G7" s="659">
        <f t="shared" si="0"/>
        <v>0</v>
      </c>
      <c r="H7" s="658">
        <v>0</v>
      </c>
      <c r="I7" s="709">
        <f>E7*G7</f>
        <v>0</v>
      </c>
      <c r="J7" s="710"/>
    </row>
    <row r="8" spans="1:11" ht="15" customHeight="1" x14ac:dyDescent="0.2">
      <c r="A8" s="711" t="s">
        <v>283</v>
      </c>
      <c r="B8" s="712"/>
      <c r="C8" s="712"/>
      <c r="D8" s="713"/>
      <c r="E8" s="707">
        <v>800</v>
      </c>
      <c r="F8" s="708"/>
      <c r="G8" s="659">
        <f t="shared" si="0"/>
        <v>0</v>
      </c>
      <c r="H8" s="658">
        <v>0</v>
      </c>
      <c r="I8" s="709">
        <f t="shared" ref="I8:I10" si="1">E8*G8</f>
        <v>0</v>
      </c>
      <c r="J8" s="710"/>
    </row>
    <row r="9" spans="1:11" ht="15" customHeight="1" x14ac:dyDescent="0.2">
      <c r="A9" s="705" t="s">
        <v>284</v>
      </c>
      <c r="B9" s="706"/>
      <c r="C9" s="706"/>
      <c r="D9" s="706"/>
      <c r="E9" s="707">
        <v>400</v>
      </c>
      <c r="F9" s="708"/>
      <c r="G9" s="659">
        <f t="shared" si="0"/>
        <v>0</v>
      </c>
      <c r="H9" s="658">
        <v>0</v>
      </c>
      <c r="I9" s="709">
        <f t="shared" si="1"/>
        <v>0</v>
      </c>
      <c r="J9" s="710"/>
    </row>
    <row r="10" spans="1:11" ht="15" customHeight="1" x14ac:dyDescent="0.2">
      <c r="A10" s="705" t="s">
        <v>285</v>
      </c>
      <c r="B10" s="706"/>
      <c r="C10" s="706"/>
      <c r="D10" s="706"/>
      <c r="E10" s="707">
        <v>500</v>
      </c>
      <c r="F10" s="708"/>
      <c r="G10" s="659">
        <f t="shared" si="0"/>
        <v>0</v>
      </c>
      <c r="H10" s="658">
        <v>0</v>
      </c>
      <c r="I10" s="709">
        <f t="shared" si="1"/>
        <v>0</v>
      </c>
      <c r="J10" s="710"/>
    </row>
    <row r="11" spans="1:11" ht="15" customHeight="1" x14ac:dyDescent="0.2">
      <c r="A11" s="720" t="s">
        <v>256</v>
      </c>
      <c r="B11" s="721"/>
      <c r="C11" s="721"/>
      <c r="D11" s="721"/>
      <c r="E11" s="722">
        <f>SUM(E4:F10)</f>
        <v>2779</v>
      </c>
      <c r="F11" s="723"/>
      <c r="G11" s="660"/>
      <c r="H11" s="724" t="s">
        <v>275</v>
      </c>
      <c r="I11" s="726">
        <f>SUM(I4:J10)</f>
        <v>0</v>
      </c>
      <c r="J11" s="727"/>
    </row>
    <row r="12" spans="1:11" ht="15" customHeight="1" thickBot="1" x14ac:dyDescent="0.25">
      <c r="A12" s="728" t="s">
        <v>277</v>
      </c>
      <c r="B12" s="729"/>
      <c r="C12" s="729"/>
      <c r="D12" s="729"/>
      <c r="E12" s="730">
        <f>E11*12</f>
        <v>33348</v>
      </c>
      <c r="F12" s="731"/>
      <c r="G12" s="660"/>
      <c r="H12" s="725"/>
      <c r="I12" s="732">
        <f>I11*12</f>
        <v>0</v>
      </c>
      <c r="J12" s="733"/>
      <c r="K12" s="681"/>
    </row>
    <row r="13" spans="1:11" ht="12" thickBot="1" x14ac:dyDescent="0.25">
      <c r="A13" s="617"/>
      <c r="B13" s="618"/>
      <c r="C13" s="619"/>
      <c r="D13" s="620"/>
      <c r="E13" s="621"/>
      <c r="F13" s="671"/>
      <c r="G13" s="671"/>
      <c r="H13" s="671"/>
      <c r="I13" s="622"/>
      <c r="J13" s="672"/>
    </row>
    <row r="14" spans="1:11" ht="12.75" x14ac:dyDescent="0.2">
      <c r="A14" s="736" t="s">
        <v>265</v>
      </c>
      <c r="B14" s="737"/>
      <c r="C14" s="740" t="s">
        <v>262</v>
      </c>
      <c r="D14" s="741"/>
      <c r="F14" s="742" t="s">
        <v>266</v>
      </c>
      <c r="G14" s="623" t="s">
        <v>261</v>
      </c>
      <c r="H14" s="744" t="s">
        <v>254</v>
      </c>
      <c r="I14" s="746"/>
      <c r="J14" s="747"/>
    </row>
    <row r="15" spans="1:11" ht="12.75" x14ac:dyDescent="0.2">
      <c r="A15" s="738"/>
      <c r="B15" s="739"/>
      <c r="C15" s="656"/>
      <c r="D15" s="676" t="s">
        <v>275</v>
      </c>
      <c r="F15" s="743"/>
      <c r="G15" s="657" t="s">
        <v>275</v>
      </c>
      <c r="H15" s="745"/>
      <c r="I15" s="671"/>
      <c r="J15" s="672"/>
    </row>
    <row r="16" spans="1:11" s="679" customFormat="1" ht="20.100000000000001" customHeight="1" x14ac:dyDescent="0.2">
      <c r="A16" s="624" t="s">
        <v>259</v>
      </c>
      <c r="B16" s="675">
        <v>0</v>
      </c>
      <c r="C16" s="677">
        <f>ROUND(D16,2)</f>
        <v>0</v>
      </c>
      <c r="D16" s="678">
        <f>I11*B16</f>
        <v>0</v>
      </c>
      <c r="F16" s="673" t="s">
        <v>19</v>
      </c>
      <c r="G16" s="626">
        <v>6.4999999999999997E-3</v>
      </c>
      <c r="H16" s="680">
        <f>$I$11*G16</f>
        <v>0</v>
      </c>
      <c r="I16" s="622"/>
      <c r="J16" s="674"/>
    </row>
    <row r="17" spans="1:10" s="679" customFormat="1" ht="20.100000000000001" customHeight="1" x14ac:dyDescent="0.2">
      <c r="A17" s="624" t="s">
        <v>15</v>
      </c>
      <c r="B17" s="675">
        <v>0</v>
      </c>
      <c r="C17" s="677">
        <f>ROUND(D17,2)</f>
        <v>0</v>
      </c>
      <c r="D17" s="678">
        <f>I11*B17</f>
        <v>0</v>
      </c>
      <c r="F17" s="673" t="s">
        <v>20</v>
      </c>
      <c r="G17" s="626">
        <v>0.03</v>
      </c>
      <c r="H17" s="680">
        <f>$I$11*G17</f>
        <v>0</v>
      </c>
      <c r="I17" s="622"/>
      <c r="J17" s="655"/>
    </row>
    <row r="18" spans="1:10" s="679" customFormat="1" ht="20.100000000000001" customHeight="1" x14ac:dyDescent="0.2">
      <c r="A18" s="624" t="s">
        <v>55</v>
      </c>
      <c r="B18" s="675">
        <v>0</v>
      </c>
      <c r="C18" s="677">
        <f>ROUND(D18,2)</f>
        <v>0</v>
      </c>
      <c r="D18" s="678">
        <f>I11*B18</f>
        <v>0</v>
      </c>
      <c r="F18" s="673" t="s">
        <v>21</v>
      </c>
      <c r="G18" s="626">
        <v>0.05</v>
      </c>
      <c r="H18" s="680">
        <f t="shared" ref="H18" si="2">$I$11*G18</f>
        <v>0</v>
      </c>
      <c r="I18" s="622"/>
      <c r="J18" s="674"/>
    </row>
    <row r="19" spans="1:10" s="631" customFormat="1" ht="15.75" customHeight="1" thickBot="1" x14ac:dyDescent="0.25">
      <c r="A19" s="670" t="s">
        <v>260</v>
      </c>
      <c r="B19" s="628">
        <f>SUM(B16:B18)</f>
        <v>0</v>
      </c>
      <c r="C19" s="748">
        <f>SUM(C16:C18)</f>
        <v>0</v>
      </c>
      <c r="D19" s="749"/>
      <c r="F19" s="627" t="s">
        <v>17</v>
      </c>
      <c r="G19" s="628">
        <f ca="1">SUM(G16:G19)</f>
        <v>8.6499999999999994E-2</v>
      </c>
      <c r="H19" s="629">
        <f>SUM(H16:H18)</f>
        <v>0</v>
      </c>
      <c r="I19" s="653"/>
      <c r="J19" s="630"/>
    </row>
    <row r="20" spans="1:10" x14ac:dyDescent="0.2">
      <c r="A20" s="617"/>
      <c r="B20" s="618"/>
      <c r="C20" s="621"/>
      <c r="D20" s="620"/>
      <c r="E20" s="621"/>
      <c r="F20" s="671"/>
      <c r="G20" s="671"/>
      <c r="H20" s="671"/>
      <c r="I20" s="671"/>
      <c r="J20" s="672"/>
    </row>
    <row r="21" spans="1:10" ht="12" thickBot="1" x14ac:dyDescent="0.25">
      <c r="A21" s="632"/>
      <c r="B21" s="671"/>
      <c r="C21" s="671"/>
      <c r="D21" s="671"/>
      <c r="E21" s="671"/>
      <c r="F21" s="671"/>
      <c r="G21" s="671"/>
      <c r="H21" s="671"/>
      <c r="I21" s="671"/>
      <c r="J21" s="672"/>
    </row>
    <row r="22" spans="1:10" ht="12.75" x14ac:dyDescent="0.2">
      <c r="A22" s="714" t="s">
        <v>267</v>
      </c>
      <c r="B22" s="715"/>
      <c r="C22" s="715"/>
      <c r="D22" s="715"/>
      <c r="E22" s="716"/>
      <c r="F22" s="714" t="s">
        <v>268</v>
      </c>
      <c r="G22" s="715"/>
      <c r="H22" s="715"/>
      <c r="I22" s="715"/>
      <c r="J22" s="716"/>
    </row>
    <row r="23" spans="1:10" ht="25.5" x14ac:dyDescent="0.2">
      <c r="A23" s="844" t="s">
        <v>28</v>
      </c>
      <c r="B23" s="845"/>
      <c r="C23" s="859" t="s">
        <v>29</v>
      </c>
      <c r="D23" s="860" t="s">
        <v>257</v>
      </c>
      <c r="E23" s="861" t="s">
        <v>258</v>
      </c>
      <c r="F23" s="862" t="s">
        <v>274</v>
      </c>
      <c r="G23" s="860" t="s">
        <v>271</v>
      </c>
      <c r="H23" s="860" t="s">
        <v>270</v>
      </c>
      <c r="I23" s="859" t="s">
        <v>273</v>
      </c>
      <c r="J23" s="863" t="s">
        <v>272</v>
      </c>
    </row>
    <row r="24" spans="1:10" ht="12.75" x14ac:dyDescent="0.2">
      <c r="A24" s="734" t="str">
        <f>A4</f>
        <v>MÉDICO COORDENADOR RADIOLOGIA 1*6*5</v>
      </c>
      <c r="B24" s="735"/>
      <c r="C24" s="661">
        <f>E4</f>
        <v>129</v>
      </c>
      <c r="D24" s="633">
        <f>IFERROR(I24-H24-G24,"0")</f>
        <v>0</v>
      </c>
      <c r="E24" s="662">
        <f>C24*D24</f>
        <v>0</v>
      </c>
      <c r="F24" s="665" t="str">
        <f>IFERROR(J24/$J$31,"0")</f>
        <v>0</v>
      </c>
      <c r="G24" s="633">
        <f>IFERROR(($C$19*F24)/C24,"0")</f>
        <v>0</v>
      </c>
      <c r="H24" s="633">
        <f>IFERROR(($H$19*F24)/C24,"0")</f>
        <v>0</v>
      </c>
      <c r="I24" s="634">
        <f>G4</f>
        <v>0</v>
      </c>
      <c r="J24" s="663">
        <f>I4</f>
        <v>0</v>
      </c>
    </row>
    <row r="25" spans="1:10" ht="12.75" x14ac:dyDescent="0.2">
      <c r="A25" s="851" t="s">
        <v>1</v>
      </c>
      <c r="B25" s="852"/>
      <c r="C25" s="853" t="str">
        <f>E5</f>
        <v>QUANTIDADE</v>
      </c>
      <c r="D25" s="854"/>
      <c r="E25" s="855"/>
      <c r="F25" s="856"/>
      <c r="G25" s="854"/>
      <c r="H25" s="854"/>
      <c r="I25" s="857"/>
      <c r="J25" s="858"/>
    </row>
    <row r="26" spans="1:10" ht="12.75" x14ac:dyDescent="0.2">
      <c r="A26" s="734" t="str">
        <f t="shared" ref="A26:A30" si="3">A6</f>
        <v>EXAMES ANGIOTOMOGRAFIA</v>
      </c>
      <c r="B26" s="735"/>
      <c r="C26" s="661">
        <f t="shared" ref="C26:C31" si="4">E6</f>
        <v>150</v>
      </c>
      <c r="D26" s="633">
        <f t="shared" ref="D26:D30" si="5">IFERROR(I26-H26-G26,"0")</f>
        <v>0</v>
      </c>
      <c r="E26" s="662">
        <f t="shared" ref="E26:E30" si="6">C26*D26</f>
        <v>0</v>
      </c>
      <c r="F26" s="665" t="str">
        <f>IFERROR(J26/$J$31,"0")</f>
        <v>0</v>
      </c>
      <c r="G26" s="633">
        <f t="shared" ref="G26:G30" si="7">IFERROR(($C$19*F26)/C26,"0")</f>
        <v>0</v>
      </c>
      <c r="H26" s="633">
        <f t="shared" ref="H26:H30" si="8">IFERROR(($H$19*F26)/C26,"0")</f>
        <v>0</v>
      </c>
      <c r="I26" s="634">
        <f t="shared" ref="I26:I30" si="9">G6</f>
        <v>0</v>
      </c>
      <c r="J26" s="663">
        <f t="shared" ref="J26:J30" si="10">I6</f>
        <v>0</v>
      </c>
    </row>
    <row r="27" spans="1:10" ht="12.75" x14ac:dyDescent="0.2">
      <c r="A27" s="734" t="str">
        <f t="shared" si="3"/>
        <v>EXAMES TOMOGRAFIA COMPUTADORIZADA</v>
      </c>
      <c r="B27" s="735"/>
      <c r="C27" s="661">
        <f t="shared" si="4"/>
        <v>800</v>
      </c>
      <c r="D27" s="633">
        <f t="shared" si="5"/>
        <v>0</v>
      </c>
      <c r="E27" s="662">
        <f t="shared" si="6"/>
        <v>0</v>
      </c>
      <c r="F27" s="665" t="str">
        <f>IFERROR(J27/$J$31,"0")</f>
        <v>0</v>
      </c>
      <c r="G27" s="633">
        <f t="shared" si="7"/>
        <v>0</v>
      </c>
      <c r="H27" s="633">
        <f t="shared" si="8"/>
        <v>0</v>
      </c>
      <c r="I27" s="634">
        <f t="shared" si="9"/>
        <v>0</v>
      </c>
      <c r="J27" s="663">
        <f t="shared" si="10"/>
        <v>0</v>
      </c>
    </row>
    <row r="28" spans="1:10" ht="12.75" x14ac:dyDescent="0.2">
      <c r="A28" s="734" t="str">
        <f t="shared" si="3"/>
        <v>EXAMES ULTRASSONOGRAFIA</v>
      </c>
      <c r="B28" s="735"/>
      <c r="C28" s="661">
        <f t="shared" si="4"/>
        <v>800</v>
      </c>
      <c r="D28" s="633">
        <f t="shared" si="5"/>
        <v>0</v>
      </c>
      <c r="E28" s="662">
        <f t="shared" si="6"/>
        <v>0</v>
      </c>
      <c r="F28" s="665" t="str">
        <f>IFERROR(J28/$J$31,"0")</f>
        <v>0</v>
      </c>
      <c r="G28" s="633">
        <f t="shared" si="7"/>
        <v>0</v>
      </c>
      <c r="H28" s="633">
        <f t="shared" si="8"/>
        <v>0</v>
      </c>
      <c r="I28" s="634">
        <f t="shared" si="9"/>
        <v>0</v>
      </c>
      <c r="J28" s="663">
        <f t="shared" si="10"/>
        <v>0</v>
      </c>
    </row>
    <row r="29" spans="1:10" ht="12.75" x14ac:dyDescent="0.2">
      <c r="A29" s="734" t="str">
        <f t="shared" si="3"/>
        <v>EXAMES ECOCARDIOGRAFIA COM DOPPLER COLORIDO</v>
      </c>
      <c r="B29" s="735"/>
      <c r="C29" s="661">
        <f t="shared" si="4"/>
        <v>400</v>
      </c>
      <c r="D29" s="633">
        <f t="shared" si="5"/>
        <v>0</v>
      </c>
      <c r="E29" s="662">
        <f t="shared" si="6"/>
        <v>0</v>
      </c>
      <c r="F29" s="665" t="str">
        <f>IFERROR(J29/$J$31,"0")</f>
        <v>0</v>
      </c>
      <c r="G29" s="633">
        <f t="shared" si="7"/>
        <v>0</v>
      </c>
      <c r="H29" s="633">
        <f t="shared" si="8"/>
        <v>0</v>
      </c>
      <c r="I29" s="634">
        <f t="shared" si="9"/>
        <v>0</v>
      </c>
      <c r="J29" s="663">
        <f t="shared" si="10"/>
        <v>0</v>
      </c>
    </row>
    <row r="30" spans="1:10" ht="13.5" thickBot="1" x14ac:dyDescent="0.25">
      <c r="A30" s="734" t="str">
        <f t="shared" si="3"/>
        <v>EXAMES ECOCARDIOGRAFIA COM DOPPLER VASCULAR</v>
      </c>
      <c r="B30" s="735"/>
      <c r="C30" s="661">
        <f t="shared" si="4"/>
        <v>500</v>
      </c>
      <c r="D30" s="633">
        <f t="shared" si="5"/>
        <v>0</v>
      </c>
      <c r="E30" s="662">
        <f t="shared" si="6"/>
        <v>0</v>
      </c>
      <c r="F30" s="665" t="str">
        <f>IFERROR(J30/$J$31,"0")</f>
        <v>0</v>
      </c>
      <c r="G30" s="633">
        <f t="shared" si="7"/>
        <v>0</v>
      </c>
      <c r="H30" s="633">
        <f t="shared" si="8"/>
        <v>0</v>
      </c>
      <c r="I30" s="634">
        <f t="shared" si="9"/>
        <v>0</v>
      </c>
      <c r="J30" s="663">
        <f t="shared" si="10"/>
        <v>0</v>
      </c>
    </row>
    <row r="31" spans="1:10" ht="13.5" thickBot="1" x14ac:dyDescent="0.25">
      <c r="A31" s="760" t="s">
        <v>8</v>
      </c>
      <c r="B31" s="761"/>
      <c r="C31" s="635">
        <f t="shared" si="4"/>
        <v>2779</v>
      </c>
      <c r="D31" s="667"/>
      <c r="E31" s="636">
        <f>SUM(E24:E30)</f>
        <v>0</v>
      </c>
      <c r="F31" s="664" t="str">
        <f>IFERROR(J31/$J$31,"0")</f>
        <v>0</v>
      </c>
      <c r="G31" s="750"/>
      <c r="H31" s="751"/>
      <c r="I31" s="751"/>
      <c r="J31" s="669">
        <f>SUM(J24:J30)</f>
        <v>0</v>
      </c>
    </row>
    <row r="32" spans="1:10" ht="15.75" thickBot="1" x14ac:dyDescent="0.3">
      <c r="A32" s="637"/>
      <c r="B32" s="637"/>
      <c r="C32" s="638"/>
      <c r="D32" s="639"/>
      <c r="E32" s="639"/>
      <c r="F32" s="666"/>
      <c r="G32" s="640"/>
      <c r="H32" s="641"/>
      <c r="I32" s="641"/>
      <c r="J32" s="668"/>
    </row>
    <row r="33" spans="1:10" ht="13.5" thickBot="1" x14ac:dyDescent="0.25">
      <c r="A33" s="637"/>
      <c r="B33" s="637"/>
      <c r="C33" s="752" t="s">
        <v>276</v>
      </c>
      <c r="D33" s="753"/>
      <c r="E33" s="753"/>
      <c r="F33" s="754">
        <f>(C19+H19+E31)-J31</f>
        <v>0</v>
      </c>
      <c r="G33" s="754"/>
      <c r="H33" s="755"/>
      <c r="I33" s="641"/>
      <c r="J33" s="641"/>
    </row>
    <row r="34" spans="1:10" ht="15.75" customHeight="1" x14ac:dyDescent="0.2">
      <c r="C34" s="752" t="s">
        <v>269</v>
      </c>
      <c r="D34" s="753"/>
      <c r="E34" s="753"/>
      <c r="F34" s="754">
        <f>C19+H19+E31</f>
        <v>0</v>
      </c>
      <c r="G34" s="754"/>
      <c r="H34" s="755"/>
      <c r="I34" s="654"/>
      <c r="J34" s="625"/>
    </row>
    <row r="35" spans="1:10" ht="15" customHeight="1" thickBot="1" x14ac:dyDescent="0.25">
      <c r="C35" s="756" t="s">
        <v>278</v>
      </c>
      <c r="D35" s="757"/>
      <c r="E35" s="757"/>
      <c r="F35" s="758">
        <f>F34*12</f>
        <v>0</v>
      </c>
      <c r="G35" s="758"/>
      <c r="H35" s="759"/>
      <c r="I35" s="625"/>
      <c r="J35" s="625"/>
    </row>
    <row r="36" spans="1:10" x14ac:dyDescent="0.2">
      <c r="F36" s="643"/>
      <c r="G36" s="644"/>
      <c r="H36" s="645"/>
    </row>
    <row r="37" spans="1:10" x14ac:dyDescent="0.2">
      <c r="F37" s="643"/>
      <c r="G37" s="644"/>
      <c r="H37" s="645"/>
    </row>
    <row r="38" spans="1:10" x14ac:dyDescent="0.2">
      <c r="F38" s="643"/>
      <c r="G38" s="644"/>
      <c r="H38" s="646"/>
    </row>
    <row r="39" spans="1:10" x14ac:dyDescent="0.2">
      <c r="A39" s="643"/>
      <c r="B39" s="647"/>
      <c r="C39" s="647"/>
      <c r="D39" s="647"/>
      <c r="E39" s="642"/>
      <c r="F39" s="643"/>
      <c r="G39" s="644"/>
      <c r="H39" s="648"/>
    </row>
    <row r="40" spans="1:10" x14ac:dyDescent="0.2">
      <c r="F40" s="642"/>
      <c r="G40" s="643"/>
      <c r="H40" s="642"/>
      <c r="I40" s="642"/>
      <c r="J40" s="642"/>
    </row>
    <row r="41" spans="1:10" x14ac:dyDescent="0.2">
      <c r="F41" s="642"/>
      <c r="G41" s="643"/>
      <c r="H41" s="642"/>
      <c r="I41" s="642"/>
      <c r="J41" s="642"/>
    </row>
    <row r="42" spans="1:10" x14ac:dyDescent="0.2">
      <c r="F42" s="642"/>
      <c r="G42" s="643"/>
      <c r="H42" s="642"/>
      <c r="I42" s="642"/>
      <c r="J42" s="642"/>
    </row>
    <row r="43" spans="1:10" x14ac:dyDescent="0.2">
      <c r="F43" s="642"/>
      <c r="G43" s="643"/>
      <c r="H43" s="642"/>
      <c r="I43" s="642"/>
      <c r="J43" s="649"/>
    </row>
    <row r="44" spans="1:10" x14ac:dyDescent="0.2">
      <c r="F44" s="642"/>
      <c r="G44" s="643"/>
      <c r="H44" s="642"/>
      <c r="I44" s="642"/>
      <c r="J44" s="649"/>
    </row>
    <row r="45" spans="1:10" x14ac:dyDescent="0.2">
      <c r="F45" s="650"/>
      <c r="G45" s="643"/>
      <c r="H45" s="651"/>
      <c r="I45" s="642"/>
      <c r="J45" s="642"/>
    </row>
    <row r="57" spans="6:6" x14ac:dyDescent="0.2">
      <c r="F57" s="652"/>
    </row>
  </sheetData>
  <sheetProtection selectLockedCells="1"/>
  <mergeCells count="58">
    <mergeCell ref="C35:E35"/>
    <mergeCell ref="F35:H35"/>
    <mergeCell ref="A31:B31"/>
    <mergeCell ref="A5:D5"/>
    <mergeCell ref="E5:F5"/>
    <mergeCell ref="G5:J5"/>
    <mergeCell ref="A25:B25"/>
    <mergeCell ref="G31:I31"/>
    <mergeCell ref="C33:E33"/>
    <mergeCell ref="F33:H33"/>
    <mergeCell ref="C34:E34"/>
    <mergeCell ref="F34:H34"/>
    <mergeCell ref="I14:J14"/>
    <mergeCell ref="C19:D19"/>
    <mergeCell ref="A28:B28"/>
    <mergeCell ref="A29:B29"/>
    <mergeCell ref="A30:B30"/>
    <mergeCell ref="A27:B27"/>
    <mergeCell ref="A14:B15"/>
    <mergeCell ref="C14:D14"/>
    <mergeCell ref="F14:F15"/>
    <mergeCell ref="H14:H15"/>
    <mergeCell ref="A22:E22"/>
    <mergeCell ref="F22:J22"/>
    <mergeCell ref="A23:B23"/>
    <mergeCell ref="A24:B24"/>
    <mergeCell ref="A26:B26"/>
    <mergeCell ref="A11:D11"/>
    <mergeCell ref="E11:F11"/>
    <mergeCell ref="H11:H12"/>
    <mergeCell ref="I11:J11"/>
    <mergeCell ref="A12:D12"/>
    <mergeCell ref="E12:F12"/>
    <mergeCell ref="I12:J12"/>
    <mergeCell ref="A7:D7"/>
    <mergeCell ref="E7:F7"/>
    <mergeCell ref="I7:J7"/>
    <mergeCell ref="A8:D8"/>
    <mergeCell ref="E8:F8"/>
    <mergeCell ref="I8:J8"/>
    <mergeCell ref="A9:D9"/>
    <mergeCell ref="E9:F9"/>
    <mergeCell ref="I9:J9"/>
    <mergeCell ref="A10:D10"/>
    <mergeCell ref="E10:F10"/>
    <mergeCell ref="I10:J10"/>
    <mergeCell ref="A1:J1"/>
    <mergeCell ref="A2:J2"/>
    <mergeCell ref="A3:D3"/>
    <mergeCell ref="E3:F3"/>
    <mergeCell ref="G3:H3"/>
    <mergeCell ref="I3:J3"/>
    <mergeCell ref="A4:D4"/>
    <mergeCell ref="E4:F4"/>
    <mergeCell ref="I4:J4"/>
    <mergeCell ref="A6:D6"/>
    <mergeCell ref="E6:F6"/>
    <mergeCell ref="I6:J6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81" t="s">
        <v>241</v>
      </c>
      <c r="B1" s="781"/>
      <c r="C1" s="781"/>
      <c r="D1" s="781"/>
      <c r="E1" s="781"/>
      <c r="F1" s="781"/>
      <c r="G1" s="344"/>
      <c r="H1" s="315"/>
      <c r="I1" s="315"/>
      <c r="J1" s="315"/>
      <c r="K1" s="315"/>
    </row>
    <row r="2" spans="1:14" s="365" customFormat="1" ht="45" customHeight="1" x14ac:dyDescent="0.25">
      <c r="A2" s="782" t="s">
        <v>196</v>
      </c>
      <c r="B2" s="783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69" t="s">
        <v>34</v>
      </c>
      <c r="B4" s="770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69" t="s">
        <v>35</v>
      </c>
      <c r="B5" s="770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69" t="s">
        <v>36</v>
      </c>
      <c r="B6" s="770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79" t="s">
        <v>37</v>
      </c>
      <c r="B7" s="780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69" t="s">
        <v>210</v>
      </c>
      <c r="B9" s="770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69" t="s">
        <v>211</v>
      </c>
      <c r="B10" s="770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69" t="s">
        <v>212</v>
      </c>
      <c r="B11" s="770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71" t="s">
        <v>191</v>
      </c>
      <c r="B15" s="772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71" t="s">
        <v>192</v>
      </c>
      <c r="B16" s="772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71" t="s">
        <v>193</v>
      </c>
      <c r="B17" s="772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73" t="s">
        <v>8</v>
      </c>
      <c r="B18" s="774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69" t="s">
        <v>52</v>
      </c>
      <c r="B24" s="770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75"/>
      <c r="B26" s="776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75" t="s">
        <v>8</v>
      </c>
      <c r="B27" s="776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77" t="s">
        <v>58</v>
      </c>
      <c r="B41" s="778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62" t="s">
        <v>59</v>
      </c>
      <c r="B42" s="763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62" t="s">
        <v>60</v>
      </c>
      <c r="B44" s="763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64" t="s">
        <v>24</v>
      </c>
      <c r="B45" s="765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64" t="s">
        <v>26</v>
      </c>
      <c r="B46" s="765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66" t="s">
        <v>27</v>
      </c>
      <c r="B47" s="767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68"/>
      <c r="B48" s="768"/>
      <c r="C48" s="768"/>
      <c r="D48" s="768"/>
      <c r="E48" s="768"/>
      <c r="F48" s="768"/>
      <c r="G48" s="768"/>
      <c r="H48" s="768"/>
      <c r="I48" s="768"/>
      <c r="J48" s="768"/>
      <c r="K48" s="768"/>
      <c r="L48" s="768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7:B7"/>
    <mergeCell ref="A1:F1"/>
    <mergeCell ref="A2:B2"/>
    <mergeCell ref="A4:B4"/>
    <mergeCell ref="A5:B5"/>
    <mergeCell ref="A6:B6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44:B44"/>
    <mergeCell ref="A45:B45"/>
    <mergeCell ref="A46:B46"/>
    <mergeCell ref="A47:B47"/>
    <mergeCell ref="A48:L48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81" t="s">
        <v>209</v>
      </c>
      <c r="B1" s="781"/>
      <c r="C1" s="781"/>
      <c r="D1" s="781"/>
      <c r="E1" s="781"/>
      <c r="F1" s="781"/>
      <c r="G1" s="344"/>
      <c r="H1" s="315"/>
      <c r="I1" s="315"/>
      <c r="J1" s="315"/>
      <c r="K1" s="315"/>
    </row>
    <row r="2" spans="1:15" s="365" customFormat="1" ht="41.25" customHeight="1" x14ac:dyDescent="0.25">
      <c r="A2" s="784" t="s">
        <v>28</v>
      </c>
      <c r="B2" s="784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70" t="s">
        <v>34</v>
      </c>
      <c r="B4" s="770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70" t="s">
        <v>35</v>
      </c>
      <c r="B5" s="770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70" t="s">
        <v>36</v>
      </c>
      <c r="B6" s="770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80" t="s">
        <v>37</v>
      </c>
      <c r="B7" s="780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86" t="s">
        <v>213</v>
      </c>
      <c r="B9" s="787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86" t="s">
        <v>214</v>
      </c>
      <c r="B10" s="787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86" t="s">
        <v>215</v>
      </c>
      <c r="B11" s="787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86" t="s">
        <v>216</v>
      </c>
      <c r="B12" s="787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86" t="s">
        <v>220</v>
      </c>
      <c r="B13" s="787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86" t="s">
        <v>221</v>
      </c>
      <c r="B14" s="787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86" t="s">
        <v>217</v>
      </c>
      <c r="B15" s="787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86" t="s">
        <v>218</v>
      </c>
      <c r="B16" s="787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86" t="s">
        <v>219</v>
      </c>
      <c r="B17" s="787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76" t="s">
        <v>8</v>
      </c>
      <c r="B18" s="776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70" t="s">
        <v>52</v>
      </c>
      <c r="B24" s="770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76"/>
      <c r="B26" s="776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76" t="s">
        <v>8</v>
      </c>
      <c r="B27" s="776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85" t="s">
        <v>58</v>
      </c>
      <c r="B43" s="785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85" t="s">
        <v>59</v>
      </c>
      <c r="B44" s="785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85" t="s">
        <v>60</v>
      </c>
      <c r="B46" s="785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65" t="s">
        <v>24</v>
      </c>
      <c r="B47" s="765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65" t="s">
        <v>26</v>
      </c>
      <c r="B48" s="765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65" t="s">
        <v>27</v>
      </c>
      <c r="B49" s="765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68"/>
      <c r="B50" s="768"/>
      <c r="C50" s="768"/>
      <c r="D50" s="768"/>
      <c r="E50" s="768"/>
      <c r="F50" s="768"/>
      <c r="G50" s="768"/>
      <c r="H50" s="768"/>
      <c r="I50" s="768"/>
      <c r="J50" s="768"/>
      <c r="K50" s="768"/>
      <c r="L50" s="768"/>
      <c r="M50" s="768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46:B46"/>
    <mergeCell ref="A47:B47"/>
    <mergeCell ref="A48:B48"/>
    <mergeCell ref="A49:B49"/>
    <mergeCell ref="A50:M50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88" t="s">
        <v>205</v>
      </c>
      <c r="B1" s="788"/>
      <c r="C1" s="788"/>
      <c r="D1" s="788"/>
      <c r="E1" s="788"/>
      <c r="F1" s="788"/>
      <c r="G1" s="555"/>
      <c r="H1" s="555"/>
    </row>
    <row r="2" spans="1:13" s="196" customFormat="1" ht="60" customHeight="1" x14ac:dyDescent="0.25">
      <c r="A2" s="789" t="s">
        <v>196</v>
      </c>
      <c r="B2" s="790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70" t="s">
        <v>34</v>
      </c>
      <c r="B4" s="770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70" t="s">
        <v>35</v>
      </c>
      <c r="B5" s="770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70" t="s">
        <v>36</v>
      </c>
      <c r="B6" s="770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80" t="s">
        <v>37</v>
      </c>
      <c r="B7" s="780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70"/>
      <c r="B11" s="770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70"/>
      <c r="B12" s="770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76" t="s">
        <v>8</v>
      </c>
      <c r="B14" s="776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70" t="s">
        <v>52</v>
      </c>
      <c r="B20" s="770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76"/>
      <c r="B22" s="776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76" t="s">
        <v>8</v>
      </c>
      <c r="B23" s="776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791" t="s">
        <v>58</v>
      </c>
      <c r="B39" s="791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85" t="s">
        <v>59</v>
      </c>
      <c r="B40" s="785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85" t="s">
        <v>60</v>
      </c>
      <c r="B42" s="785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65" t="s">
        <v>24</v>
      </c>
      <c r="B43" s="765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65" t="s">
        <v>26</v>
      </c>
      <c r="B44" s="765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65" t="s">
        <v>27</v>
      </c>
      <c r="B45" s="765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4" t="s">
        <v>158</v>
      </c>
      <c r="B1" s="684"/>
      <c r="C1" s="684"/>
      <c r="D1" s="684"/>
      <c r="E1" s="684"/>
      <c r="F1" s="684"/>
      <c r="G1" s="684"/>
      <c r="H1" s="684"/>
    </row>
    <row r="2" spans="1:13" s="33" customFormat="1" ht="18" customHeight="1" x14ac:dyDescent="0.25">
      <c r="A2" s="694" t="s">
        <v>28</v>
      </c>
      <c r="B2" s="694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3" t="s">
        <v>34</v>
      </c>
      <c r="B4" s="693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3" t="s">
        <v>35</v>
      </c>
      <c r="B5" s="693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3" t="s">
        <v>159</v>
      </c>
      <c r="B6" s="693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2" t="s">
        <v>37</v>
      </c>
      <c r="B7" s="692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3"/>
      <c r="B11" s="693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3"/>
      <c r="B12" s="693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89" t="s">
        <v>8</v>
      </c>
      <c r="B14" s="689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2" t="s">
        <v>52</v>
      </c>
      <c r="B20" s="692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88"/>
      <c r="B22" s="688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89" t="s">
        <v>8</v>
      </c>
      <c r="B23" s="689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0" t="s">
        <v>58</v>
      </c>
      <c r="B39" s="690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1" t="s">
        <v>59</v>
      </c>
      <c r="B40" s="691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1" t="s">
        <v>60</v>
      </c>
      <c r="B41" s="691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87" t="s">
        <v>24</v>
      </c>
      <c r="B42" s="687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87" t="s">
        <v>26</v>
      </c>
      <c r="B43" s="687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87" t="s">
        <v>27</v>
      </c>
      <c r="B44" s="687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2:B2"/>
    <mergeCell ref="A4:B4"/>
    <mergeCell ref="A5:B5"/>
    <mergeCell ref="A6:B6"/>
    <mergeCell ref="A1:H1"/>
    <mergeCell ref="A7:B7"/>
    <mergeCell ref="A11:B11"/>
    <mergeCell ref="A12:B12"/>
    <mergeCell ref="A14:B14"/>
    <mergeCell ref="A20:B20"/>
    <mergeCell ref="A42:B42"/>
    <mergeCell ref="A43:B43"/>
    <mergeCell ref="A44:B44"/>
    <mergeCell ref="A22:B22"/>
    <mergeCell ref="A23:B23"/>
    <mergeCell ref="A39:B39"/>
    <mergeCell ref="A40:B40"/>
    <mergeCell ref="A41:B4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794" t="s">
        <v>204</v>
      </c>
      <c r="B1" s="794"/>
      <c r="C1" s="794"/>
      <c r="D1" s="794"/>
      <c r="E1" s="794"/>
      <c r="F1" s="794"/>
      <c r="G1" s="390"/>
      <c r="H1" s="390"/>
    </row>
    <row r="2" spans="1:16" s="196" customFormat="1" ht="51" customHeight="1" x14ac:dyDescent="0.25">
      <c r="A2" s="795" t="s">
        <v>196</v>
      </c>
      <c r="B2" s="796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69" t="s">
        <v>34</v>
      </c>
      <c r="B4" s="770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69" t="s">
        <v>35</v>
      </c>
      <c r="B5" s="770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69" t="s">
        <v>36</v>
      </c>
      <c r="B6" s="770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79" t="s">
        <v>37</v>
      </c>
      <c r="B7" s="780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69"/>
      <c r="B11" s="770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69"/>
      <c r="B12" s="770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75" t="s">
        <v>8</v>
      </c>
      <c r="B14" s="776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69" t="s">
        <v>52</v>
      </c>
      <c r="B20" s="770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75"/>
      <c r="B22" s="776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75" t="s">
        <v>8</v>
      </c>
      <c r="B23" s="776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792" t="s">
        <v>58</v>
      </c>
      <c r="B39" s="791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793" t="s">
        <v>59</v>
      </c>
      <c r="B40" s="785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793" t="s">
        <v>60</v>
      </c>
      <c r="B42" s="785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64" t="s">
        <v>24</v>
      </c>
      <c r="B43" s="765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64" t="s">
        <v>26</v>
      </c>
      <c r="B44" s="765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66" t="s">
        <v>27</v>
      </c>
      <c r="B45" s="767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5" t="s">
        <v>180</v>
      </c>
      <c r="B1" s="695"/>
      <c r="C1" s="695"/>
      <c r="D1" s="695"/>
      <c r="E1" s="695"/>
      <c r="F1" s="695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2" t="s">
        <v>28</v>
      </c>
      <c r="B2" s="802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0" t="s">
        <v>34</v>
      </c>
      <c r="B4" s="770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0" t="s">
        <v>35</v>
      </c>
      <c r="B5" s="770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0" t="s">
        <v>36</v>
      </c>
      <c r="B6" s="770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1" t="s">
        <v>37</v>
      </c>
      <c r="B7" s="801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797" t="s">
        <v>181</v>
      </c>
      <c r="B9" s="798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797" t="s">
        <v>182</v>
      </c>
      <c r="B10" s="798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797" t="s">
        <v>183</v>
      </c>
      <c r="B11" s="798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797" t="s">
        <v>184</v>
      </c>
      <c r="B12" s="798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797" t="s">
        <v>185</v>
      </c>
      <c r="B13" s="798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797" t="s">
        <v>186</v>
      </c>
      <c r="B14" s="798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797" t="s">
        <v>187</v>
      </c>
      <c r="B15" s="798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797" t="s">
        <v>188</v>
      </c>
      <c r="B16" s="798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797" t="s">
        <v>189</v>
      </c>
      <c r="B17" s="798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797" t="s">
        <v>190</v>
      </c>
      <c r="B18" s="798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00" t="s">
        <v>8</v>
      </c>
      <c r="B19" s="800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1" t="s">
        <v>52</v>
      </c>
      <c r="B25" s="801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76"/>
      <c r="B27" s="776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00" t="s">
        <v>8</v>
      </c>
      <c r="B28" s="800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791" t="s">
        <v>58</v>
      </c>
      <c r="B44" s="791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85" t="s">
        <v>59</v>
      </c>
      <c r="B45" s="785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85" t="s">
        <v>60</v>
      </c>
      <c r="B47" s="785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799" t="s">
        <v>24</v>
      </c>
      <c r="B48" s="799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799" t="s">
        <v>26</v>
      </c>
      <c r="B49" s="799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799" t="s">
        <v>27</v>
      </c>
      <c r="B50" s="799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5" t="s">
        <v>180</v>
      </c>
      <c r="B1" s="695"/>
      <c r="C1" s="695"/>
      <c r="D1" s="695"/>
      <c r="E1" s="695"/>
      <c r="F1" s="695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2" t="s">
        <v>28</v>
      </c>
      <c r="B2" s="802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0" t="s">
        <v>34</v>
      </c>
      <c r="B4" s="770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0" t="s">
        <v>35</v>
      </c>
      <c r="B5" s="770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0" t="s">
        <v>36</v>
      </c>
      <c r="B6" s="770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1" t="s">
        <v>37</v>
      </c>
      <c r="B7" s="801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797" t="s">
        <v>181</v>
      </c>
      <c r="B9" s="798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797" t="s">
        <v>182</v>
      </c>
      <c r="B10" s="798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797" t="s">
        <v>183</v>
      </c>
      <c r="B11" s="798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797" t="s">
        <v>184</v>
      </c>
      <c r="B12" s="798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797" t="s">
        <v>185</v>
      </c>
      <c r="B13" s="798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797" t="s">
        <v>186</v>
      </c>
      <c r="B14" s="798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797" t="s">
        <v>187</v>
      </c>
      <c r="B15" s="798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797" t="s">
        <v>188</v>
      </c>
      <c r="B16" s="798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797" t="s">
        <v>189</v>
      </c>
      <c r="B17" s="798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797" t="s">
        <v>190</v>
      </c>
      <c r="B18" s="798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00" t="s">
        <v>8</v>
      </c>
      <c r="B19" s="800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1" t="s">
        <v>52</v>
      </c>
      <c r="B25" s="801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76"/>
      <c r="B27" s="776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00" t="s">
        <v>8</v>
      </c>
      <c r="B28" s="800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791" t="s">
        <v>58</v>
      </c>
      <c r="B44" s="791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85" t="s">
        <v>59</v>
      </c>
      <c r="B45" s="785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85" t="s">
        <v>60</v>
      </c>
      <c r="B47" s="785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799" t="s">
        <v>24</v>
      </c>
      <c r="B48" s="799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799" t="s">
        <v>26</v>
      </c>
      <c r="B49" s="799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799" t="s">
        <v>27</v>
      </c>
      <c r="B50" s="799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49:B49"/>
    <mergeCell ref="A50:B50"/>
    <mergeCell ref="A27:B27"/>
    <mergeCell ref="A28:B28"/>
    <mergeCell ref="A44:B44"/>
    <mergeCell ref="A45:B45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09" t="s">
        <v>206</v>
      </c>
      <c r="B1" s="809"/>
      <c r="C1" s="809"/>
      <c r="D1" s="809"/>
      <c r="E1" s="809"/>
      <c r="F1" s="809"/>
      <c r="G1" s="410"/>
      <c r="H1" s="410"/>
      <c r="I1" s="410"/>
      <c r="J1" s="410"/>
    </row>
    <row r="2" spans="1:13" s="414" customFormat="1" ht="75" customHeight="1" x14ac:dyDescent="0.25">
      <c r="A2" s="810" t="s">
        <v>28</v>
      </c>
      <c r="B2" s="810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06" t="s">
        <v>34</v>
      </c>
      <c r="B4" s="806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06" t="s">
        <v>35</v>
      </c>
      <c r="B5" s="806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06" t="s">
        <v>36</v>
      </c>
      <c r="B6" s="806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06" t="s">
        <v>37</v>
      </c>
      <c r="B7" s="806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06">
        <v>7</v>
      </c>
      <c r="B15" s="806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06">
        <v>8</v>
      </c>
      <c r="B16" s="806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06">
        <v>9</v>
      </c>
      <c r="B17" s="806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07" t="s">
        <v>8</v>
      </c>
      <c r="B18" s="807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06" t="s">
        <v>52</v>
      </c>
      <c r="B24" s="806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07"/>
      <c r="B26" s="807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07" t="s">
        <v>8</v>
      </c>
      <c r="B27" s="807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08" t="s">
        <v>58</v>
      </c>
      <c r="B43" s="808"/>
      <c r="C43" s="436"/>
      <c r="D43" s="436"/>
      <c r="E43" s="456">
        <f>F18+E34</f>
        <v>200024.15987088002</v>
      </c>
    </row>
    <row r="44" spans="1:13" hidden="1" x14ac:dyDescent="0.2">
      <c r="A44" s="803" t="s">
        <v>59</v>
      </c>
      <c r="B44" s="803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03" t="s">
        <v>60</v>
      </c>
      <c r="B46" s="803"/>
      <c r="C46" s="443"/>
      <c r="D46" s="443"/>
      <c r="E46" s="457">
        <f>E44/(1-B40)</f>
        <v>218964.59755980299</v>
      </c>
    </row>
    <row r="47" spans="1:13" s="459" customFormat="1" x14ac:dyDescent="0.2">
      <c r="A47" s="804" t="s">
        <v>24</v>
      </c>
      <c r="B47" s="804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04" t="s">
        <v>26</v>
      </c>
      <c r="B48" s="804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04" t="s">
        <v>27</v>
      </c>
      <c r="B49" s="804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05"/>
      <c r="B50" s="805"/>
      <c r="C50" s="805"/>
      <c r="D50" s="805"/>
      <c r="E50" s="805"/>
      <c r="F50" s="805"/>
      <c r="G50" s="805"/>
      <c r="H50" s="805"/>
      <c r="I50" s="805"/>
      <c r="J50" s="805"/>
      <c r="K50" s="805"/>
      <c r="L50" s="805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7:B7"/>
    <mergeCell ref="A1:F1"/>
    <mergeCell ref="A2:B2"/>
    <mergeCell ref="A4:B4"/>
    <mergeCell ref="A5:B5"/>
    <mergeCell ref="A6:B6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46:B46"/>
    <mergeCell ref="A47:B47"/>
    <mergeCell ref="A48:B48"/>
    <mergeCell ref="A49:B49"/>
    <mergeCell ref="A50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794" t="s">
        <v>206</v>
      </c>
      <c r="B1" s="794"/>
      <c r="C1" s="794"/>
      <c r="D1" s="794"/>
      <c r="E1" s="794"/>
      <c r="F1" s="794"/>
      <c r="G1" s="390"/>
      <c r="H1" s="390"/>
      <c r="I1" s="390"/>
      <c r="J1" s="390"/>
    </row>
    <row r="2" spans="1:14" s="196" customFormat="1" ht="75" customHeight="1" x14ac:dyDescent="0.25">
      <c r="A2" s="790" t="s">
        <v>28</v>
      </c>
      <c r="B2" s="790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70" t="s">
        <v>34</v>
      </c>
      <c r="B4" s="770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70" t="s">
        <v>35</v>
      </c>
      <c r="B5" s="770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70" t="s">
        <v>36</v>
      </c>
      <c r="B6" s="770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80" t="s">
        <v>37</v>
      </c>
      <c r="B7" s="780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70">
        <v>7</v>
      </c>
      <c r="B15" s="770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70">
        <v>8</v>
      </c>
      <c r="B16" s="770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70">
        <v>9</v>
      </c>
      <c r="B17" s="770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76" t="s">
        <v>8</v>
      </c>
      <c r="B18" s="776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70" t="s">
        <v>52</v>
      </c>
      <c r="B24" s="770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76"/>
      <c r="B26" s="776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76" t="s">
        <v>8</v>
      </c>
      <c r="B27" s="776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791" t="s">
        <v>58</v>
      </c>
      <c r="B43" s="791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85" t="s">
        <v>59</v>
      </c>
      <c r="B44" s="785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85" t="s">
        <v>60</v>
      </c>
      <c r="B46" s="785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65" t="s">
        <v>24</v>
      </c>
      <c r="B47" s="765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65" t="s">
        <v>26</v>
      </c>
      <c r="B48" s="765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65" t="s">
        <v>27</v>
      </c>
      <c r="B49" s="765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11"/>
      <c r="B50" s="811"/>
      <c r="C50" s="811"/>
      <c r="D50" s="811"/>
      <c r="E50" s="811"/>
      <c r="F50" s="811"/>
      <c r="G50" s="811"/>
      <c r="H50" s="811"/>
      <c r="I50" s="811"/>
      <c r="J50" s="811"/>
      <c r="K50" s="811"/>
      <c r="L50" s="811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  <mergeCell ref="A47:B47"/>
    <mergeCell ref="A48:B48"/>
    <mergeCell ref="A49:B49"/>
    <mergeCell ref="A50:L50"/>
    <mergeCell ref="A43:B43"/>
    <mergeCell ref="A44:B44"/>
    <mergeCell ref="A46:B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794" t="s">
        <v>208</v>
      </c>
      <c r="B1" s="794"/>
      <c r="C1" s="794"/>
      <c r="D1" s="794"/>
      <c r="E1" s="794"/>
      <c r="F1" s="794"/>
      <c r="G1" s="390"/>
      <c r="H1" s="390"/>
      <c r="I1" s="390"/>
      <c r="J1" s="390"/>
    </row>
    <row r="2" spans="1:15" s="196" customFormat="1" ht="74.25" customHeight="1" x14ac:dyDescent="0.25">
      <c r="A2" s="812" t="s">
        <v>28</v>
      </c>
      <c r="B2" s="796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69" t="s">
        <v>34</v>
      </c>
      <c r="B4" s="770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69" t="s">
        <v>35</v>
      </c>
      <c r="B5" s="770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69" t="s">
        <v>36</v>
      </c>
      <c r="B6" s="770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79" t="s">
        <v>37</v>
      </c>
      <c r="B7" s="780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73" t="s">
        <v>8</v>
      </c>
      <c r="B20" s="774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69" t="s">
        <v>52</v>
      </c>
      <c r="B26" s="770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75"/>
      <c r="B28" s="776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75" t="s">
        <v>8</v>
      </c>
      <c r="B29" s="776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792" t="s">
        <v>58</v>
      </c>
      <c r="B45" s="791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793" t="s">
        <v>59</v>
      </c>
      <c r="B46" s="785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793" t="s">
        <v>60</v>
      </c>
      <c r="B48" s="785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64" t="s">
        <v>24</v>
      </c>
      <c r="B49" s="765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64" t="s">
        <v>26</v>
      </c>
      <c r="B50" s="765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66" t="s">
        <v>27</v>
      </c>
      <c r="B51" s="767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11"/>
      <c r="B52" s="811"/>
      <c r="C52" s="811"/>
      <c r="D52" s="811"/>
      <c r="E52" s="811"/>
      <c r="F52" s="811"/>
      <c r="G52" s="811"/>
      <c r="H52" s="811"/>
      <c r="I52" s="811"/>
      <c r="J52" s="811"/>
      <c r="K52" s="811"/>
      <c r="L52" s="811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7:B7"/>
    <mergeCell ref="A1:F1"/>
    <mergeCell ref="A2:B2"/>
    <mergeCell ref="A4:B4"/>
    <mergeCell ref="A5:B5"/>
    <mergeCell ref="A6:B6"/>
    <mergeCell ref="A46:B46"/>
    <mergeCell ref="A20:B20"/>
    <mergeCell ref="A26:B26"/>
    <mergeCell ref="A28:B28"/>
    <mergeCell ref="A29:B29"/>
    <mergeCell ref="A45:B45"/>
    <mergeCell ref="A48:B48"/>
    <mergeCell ref="A49:B49"/>
    <mergeCell ref="A50:B50"/>
    <mergeCell ref="A51:B51"/>
    <mergeCell ref="A52:L5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15" t="s">
        <v>207</v>
      </c>
      <c r="B1" s="815"/>
      <c r="C1" s="815"/>
      <c r="D1" s="815"/>
      <c r="E1" s="815"/>
      <c r="F1" s="815"/>
      <c r="G1" s="475"/>
      <c r="H1" s="475"/>
      <c r="I1" s="475"/>
      <c r="J1" s="475"/>
    </row>
    <row r="2" spans="1:17" s="471" customFormat="1" ht="62.25" customHeight="1" x14ac:dyDescent="0.25">
      <c r="A2" s="810" t="s">
        <v>28</v>
      </c>
      <c r="B2" s="810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06" t="s">
        <v>34</v>
      </c>
      <c r="B4" s="806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06" t="s">
        <v>35</v>
      </c>
      <c r="B5" s="806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06" t="s">
        <v>36</v>
      </c>
      <c r="B6" s="806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06" t="s">
        <v>37</v>
      </c>
      <c r="B7" s="806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14" t="s">
        <v>240</v>
      </c>
      <c r="B16" s="814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14" t="s">
        <v>243</v>
      </c>
      <c r="B18" s="814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07" t="s">
        <v>8</v>
      </c>
      <c r="B20" s="807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06" t="s">
        <v>52</v>
      </c>
      <c r="B26" s="806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07"/>
      <c r="B28" s="807"/>
      <c r="G28" s="415"/>
      <c r="H28" s="415"/>
      <c r="I28" s="415"/>
      <c r="J28" s="415"/>
    </row>
    <row r="29" spans="1:17" hidden="1" x14ac:dyDescent="0.2">
      <c r="A29" s="807" t="s">
        <v>8</v>
      </c>
      <c r="B29" s="807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03" t="s">
        <v>58</v>
      </c>
      <c r="B45" s="803"/>
      <c r="E45" s="457">
        <f>F20+E36</f>
        <v>300357.34586937481</v>
      </c>
    </row>
    <row r="46" spans="1:19" hidden="1" x14ac:dyDescent="0.2">
      <c r="A46" s="803" t="s">
        <v>59</v>
      </c>
      <c r="B46" s="803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03" t="s">
        <v>60</v>
      </c>
      <c r="B48" s="803"/>
      <c r="E48" s="457">
        <f>E46/(1-B42)</f>
        <v>328797.79097154021</v>
      </c>
    </row>
    <row r="49" spans="1:13" s="485" customFormat="1" ht="8.1" customHeight="1" x14ac:dyDescent="0.2">
      <c r="A49" s="804" t="s">
        <v>24</v>
      </c>
      <c r="B49" s="804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04" t="s">
        <v>26</v>
      </c>
      <c r="B50" s="804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04" t="s">
        <v>27</v>
      </c>
      <c r="B51" s="804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13"/>
      <c r="B52" s="813"/>
      <c r="C52" s="813"/>
      <c r="D52" s="813"/>
      <c r="E52" s="813"/>
      <c r="F52" s="813"/>
      <c r="G52" s="813"/>
      <c r="H52" s="813"/>
      <c r="I52" s="813"/>
      <c r="J52" s="813"/>
      <c r="K52" s="813"/>
      <c r="L52" s="813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1:F1"/>
    <mergeCell ref="A6:B6"/>
    <mergeCell ref="A7:B7"/>
    <mergeCell ref="A2:B2"/>
    <mergeCell ref="A5:B5"/>
    <mergeCell ref="A4:B4"/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19" t="s">
        <v>165</v>
      </c>
      <c r="B1" s="819"/>
      <c r="C1" s="819"/>
      <c r="D1" s="819"/>
      <c r="E1" s="819"/>
      <c r="F1" s="819"/>
    </row>
    <row r="2" spans="1:11" s="248" customFormat="1" ht="22.5" customHeight="1" x14ac:dyDescent="0.25">
      <c r="A2" s="816" t="s">
        <v>28</v>
      </c>
      <c r="B2" s="816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20" t="s">
        <v>164</v>
      </c>
      <c r="B3" s="821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16" t="s">
        <v>166</v>
      </c>
      <c r="B4" s="816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17" t="s">
        <v>169</v>
      </c>
      <c r="B5" s="818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20"/>
      <c r="B8" s="821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20" t="s">
        <v>8</v>
      </c>
      <c r="B9" s="821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22"/>
      <c r="B22" s="821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26" t="s">
        <v>58</v>
      </c>
      <c r="B25" s="826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27" t="s">
        <v>22</v>
      </c>
      <c r="B26" s="827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28" t="s">
        <v>60</v>
      </c>
      <c r="B27" s="828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23" t="s">
        <v>24</v>
      </c>
      <c r="B28" s="823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3" t="s">
        <v>26</v>
      </c>
      <c r="B29" s="823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24" t="s">
        <v>157</v>
      </c>
      <c r="B30" s="825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8:B8"/>
    <mergeCell ref="A25:B25"/>
    <mergeCell ref="A26:B26"/>
    <mergeCell ref="A27:B27"/>
    <mergeCell ref="A28:B28"/>
    <mergeCell ref="A4:B4"/>
    <mergeCell ref="A5:B5"/>
    <mergeCell ref="A1:F1"/>
    <mergeCell ref="A3:B3"/>
    <mergeCell ref="A22:B22"/>
    <mergeCell ref="A9:B9"/>
    <mergeCell ref="A2:B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19" t="s">
        <v>173</v>
      </c>
      <c r="B1" s="819"/>
      <c r="C1" s="819"/>
      <c r="D1" s="819"/>
      <c r="E1" s="819"/>
      <c r="F1" s="819"/>
    </row>
    <row r="2" spans="1:13" s="248" customFormat="1" ht="22.5" customHeight="1" x14ac:dyDescent="0.25">
      <c r="A2" s="816" t="s">
        <v>28</v>
      </c>
      <c r="B2" s="816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0" t="s">
        <v>164</v>
      </c>
      <c r="B3" s="821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16" t="s">
        <v>166</v>
      </c>
      <c r="B4" s="816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1" t="s">
        <v>174</v>
      </c>
      <c r="B5" s="832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20"/>
      <c r="B8" s="821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0" t="s">
        <v>8</v>
      </c>
      <c r="B9" s="821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30" t="s">
        <v>178</v>
      </c>
      <c r="I15" s="829" t="s">
        <v>177</v>
      </c>
      <c r="J15" s="829"/>
    </row>
    <row r="16" spans="1:13" ht="9" customHeight="1" x14ac:dyDescent="0.25">
      <c r="A16" s="264"/>
      <c r="B16" s="258"/>
      <c r="C16" s="257"/>
      <c r="D16" s="257"/>
      <c r="E16" s="244"/>
      <c r="F16" s="244"/>
      <c r="H16" s="830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22"/>
      <c r="B22" s="821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26" t="s">
        <v>58</v>
      </c>
      <c r="B25" s="826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27" t="s">
        <v>22</v>
      </c>
      <c r="B26" s="827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28" t="s">
        <v>60</v>
      </c>
      <c r="B27" s="828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23" t="s">
        <v>24</v>
      </c>
      <c r="B28" s="823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3" t="s">
        <v>26</v>
      </c>
      <c r="B29" s="823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24" t="s">
        <v>157</v>
      </c>
      <c r="B30" s="825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:B2"/>
    <mergeCell ref="A4:B4"/>
    <mergeCell ref="A5:B5"/>
    <mergeCell ref="A1:F1"/>
    <mergeCell ref="A3:B3"/>
    <mergeCell ref="A8:B8"/>
    <mergeCell ref="A9:B9"/>
    <mergeCell ref="A22:B22"/>
    <mergeCell ref="A25:B25"/>
    <mergeCell ref="A26:B26"/>
    <mergeCell ref="A27:B27"/>
    <mergeCell ref="A28:B28"/>
    <mergeCell ref="A29:B29"/>
    <mergeCell ref="A30:B30"/>
    <mergeCell ref="I15:J15"/>
    <mergeCell ref="H15:H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19" t="s">
        <v>173</v>
      </c>
      <c r="B1" s="819"/>
      <c r="C1" s="819"/>
      <c r="D1" s="819"/>
      <c r="E1" s="819"/>
      <c r="F1" s="819"/>
    </row>
    <row r="2" spans="1:13" s="248" customFormat="1" ht="22.5" customHeight="1" x14ac:dyDescent="0.25">
      <c r="A2" s="833" t="s">
        <v>28</v>
      </c>
      <c r="B2" s="834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0" t="s">
        <v>164</v>
      </c>
      <c r="B3" s="821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33" t="s">
        <v>166</v>
      </c>
      <c r="B4" s="834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1" t="s">
        <v>174</v>
      </c>
      <c r="B5" s="832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20"/>
      <c r="B8" s="821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0" t="s">
        <v>8</v>
      </c>
      <c r="B9" s="821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22"/>
      <c r="B22" s="821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26" t="s">
        <v>58</v>
      </c>
      <c r="B25" s="835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36" t="s">
        <v>22</v>
      </c>
      <c r="B26" s="837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20" t="s">
        <v>60</v>
      </c>
      <c r="B27" s="821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24" t="s">
        <v>24</v>
      </c>
      <c r="B28" s="825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4" t="s">
        <v>26</v>
      </c>
      <c r="B29" s="825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24" t="s">
        <v>157</v>
      </c>
      <c r="B30" s="825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9:B9"/>
    <mergeCell ref="A22:B22"/>
    <mergeCell ref="A25:B25"/>
    <mergeCell ref="A26:B26"/>
    <mergeCell ref="A27:B27"/>
    <mergeCell ref="A28:B28"/>
    <mergeCell ref="A8:B8"/>
    <mergeCell ref="A1:F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5" t="s">
        <v>0</v>
      </c>
      <c r="B1" s="695"/>
      <c r="C1" s="695"/>
      <c r="D1" s="695"/>
      <c r="E1" s="695"/>
      <c r="F1" s="695"/>
    </row>
    <row r="2" spans="1:11" s="33" customFormat="1" ht="32.25" customHeight="1" x14ac:dyDescent="0.25">
      <c r="A2" s="694" t="s">
        <v>28</v>
      </c>
      <c r="B2" s="694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3" t="s">
        <v>34</v>
      </c>
      <c r="B4" s="693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3" t="s">
        <v>35</v>
      </c>
      <c r="B5" s="693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3" t="s">
        <v>36</v>
      </c>
      <c r="B6" s="693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2" t="s">
        <v>37</v>
      </c>
      <c r="B7" s="692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3" t="s">
        <v>39</v>
      </c>
      <c r="B9" s="693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3" t="s">
        <v>40</v>
      </c>
      <c r="B10" s="693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3" t="s">
        <v>41</v>
      </c>
      <c r="B11" s="693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3" t="s">
        <v>42</v>
      </c>
      <c r="B12" s="693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2" t="s">
        <v>43</v>
      </c>
      <c r="B14" s="692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3" t="s">
        <v>39</v>
      </c>
      <c r="B16" s="693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3" t="s">
        <v>40</v>
      </c>
      <c r="B17" s="693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3" t="s">
        <v>41</v>
      </c>
      <c r="B18" s="693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3" t="s">
        <v>45</v>
      </c>
      <c r="B19" s="693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3" t="s">
        <v>46</v>
      </c>
      <c r="B20" s="693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3" t="s">
        <v>47</v>
      </c>
      <c r="B21" s="693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2" t="s">
        <v>48</v>
      </c>
      <c r="B22" s="692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2" t="s">
        <v>52</v>
      </c>
      <c r="B28" s="692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89" t="s">
        <v>148</v>
      </c>
      <c r="B30" s="689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88"/>
      <c r="B31" s="688"/>
      <c r="C31" s="49"/>
      <c r="D31" s="50"/>
      <c r="E31" s="51"/>
      <c r="F31" s="36"/>
      <c r="G31" s="36"/>
    </row>
    <row r="32" spans="1:11" ht="11.1" customHeight="1" x14ac:dyDescent="0.25">
      <c r="A32" s="689"/>
      <c r="B32" s="689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0" t="s">
        <v>58</v>
      </c>
      <c r="B48" s="690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1" t="s">
        <v>59</v>
      </c>
      <c r="B49" s="691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1" t="s">
        <v>60</v>
      </c>
      <c r="B50" s="691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87" t="s">
        <v>24</v>
      </c>
      <c r="B51" s="687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87" t="s">
        <v>26</v>
      </c>
      <c r="B52" s="687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87" t="s">
        <v>27</v>
      </c>
      <c r="B53" s="687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4" t="s">
        <v>149</v>
      </c>
      <c r="B1" s="684"/>
      <c r="C1" s="684"/>
      <c r="D1" s="684"/>
      <c r="E1" s="684"/>
      <c r="F1" s="684"/>
    </row>
    <row r="2" spans="1:11" s="33" customFormat="1" ht="32.25" customHeight="1" x14ac:dyDescent="0.25">
      <c r="A2" s="694" t="s">
        <v>28</v>
      </c>
      <c r="B2" s="694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3" t="s">
        <v>34</v>
      </c>
      <c r="B4" s="693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3" t="s">
        <v>35</v>
      </c>
      <c r="B5" s="693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3" t="s">
        <v>36</v>
      </c>
      <c r="B6" s="693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2" t="s">
        <v>37</v>
      </c>
      <c r="B7" s="692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3" t="s">
        <v>39</v>
      </c>
      <c r="B9" s="693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3" t="s">
        <v>40</v>
      </c>
      <c r="B10" s="693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3" t="s">
        <v>41</v>
      </c>
      <c r="B11" s="693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3" t="s">
        <v>42</v>
      </c>
      <c r="B12" s="693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2" t="s">
        <v>43</v>
      </c>
      <c r="B14" s="692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3" t="s">
        <v>39</v>
      </c>
      <c r="B16" s="693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3" t="s">
        <v>40</v>
      </c>
      <c r="B17" s="693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3" t="s">
        <v>41</v>
      </c>
      <c r="B18" s="693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3" t="s">
        <v>45</v>
      </c>
      <c r="B19" s="693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3" t="s">
        <v>46</v>
      </c>
      <c r="B20" s="693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3" t="s">
        <v>47</v>
      </c>
      <c r="B21" s="693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2" t="s">
        <v>48</v>
      </c>
      <c r="B22" s="692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2" t="s">
        <v>52</v>
      </c>
      <c r="B28" s="692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696" t="s">
        <v>53</v>
      </c>
      <c r="B30" s="697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88"/>
      <c r="B31" s="688"/>
      <c r="C31" s="49"/>
      <c r="D31" s="50"/>
      <c r="E31" s="51"/>
      <c r="F31" s="36"/>
      <c r="G31" s="77"/>
    </row>
    <row r="32" spans="1:11" ht="14.1" customHeight="1" x14ac:dyDescent="0.25">
      <c r="A32" s="689" t="s">
        <v>8</v>
      </c>
      <c r="B32" s="689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0" t="s">
        <v>58</v>
      </c>
      <c r="B48" s="690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1" t="s">
        <v>59</v>
      </c>
      <c r="B49" s="691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1" t="s">
        <v>60</v>
      </c>
      <c r="B50" s="691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87" t="s">
        <v>24</v>
      </c>
      <c r="B51" s="687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87" t="s">
        <v>26</v>
      </c>
      <c r="B52" s="687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87" t="s">
        <v>27</v>
      </c>
      <c r="B53" s="687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4" t="s">
        <v>150</v>
      </c>
      <c r="B1" s="684"/>
      <c r="C1" s="684"/>
      <c r="D1" s="684"/>
      <c r="E1" s="684"/>
      <c r="F1" s="684"/>
    </row>
    <row r="2" spans="1:11" s="33" customFormat="1" ht="25.5" customHeight="1" x14ac:dyDescent="0.25">
      <c r="A2" s="694" t="s">
        <v>28</v>
      </c>
      <c r="B2" s="694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3" t="s">
        <v>39</v>
      </c>
      <c r="B4" s="693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3" t="s">
        <v>40</v>
      </c>
      <c r="B5" s="693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3" t="s">
        <v>41</v>
      </c>
      <c r="B6" s="693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3" t="s">
        <v>42</v>
      </c>
      <c r="B7" s="693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2" t="s">
        <v>43</v>
      </c>
      <c r="B8" s="692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3" t="s">
        <v>39</v>
      </c>
      <c r="B10" s="693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3" t="s">
        <v>40</v>
      </c>
      <c r="B11" s="693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3" t="s">
        <v>41</v>
      </c>
      <c r="B12" s="693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2" t="s">
        <v>48</v>
      </c>
      <c r="B13" s="692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2" t="s">
        <v>52</v>
      </c>
      <c r="B19" s="692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89" t="s">
        <v>148</v>
      </c>
      <c r="B21" s="689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88"/>
      <c r="B22" s="688"/>
      <c r="C22" s="49"/>
      <c r="D22" s="50"/>
      <c r="E22" s="51"/>
      <c r="F22" s="36"/>
      <c r="G22" s="77"/>
    </row>
    <row r="23" spans="1:11" ht="14.1" customHeight="1" x14ac:dyDescent="0.25">
      <c r="A23" s="689" t="s">
        <v>8</v>
      </c>
      <c r="B23" s="689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0" t="s">
        <v>58</v>
      </c>
      <c r="B39" s="690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1" t="s">
        <v>59</v>
      </c>
      <c r="B40" s="691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1" t="s">
        <v>60</v>
      </c>
      <c r="B41" s="691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87" t="s">
        <v>24</v>
      </c>
      <c r="B42" s="687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87" t="s">
        <v>26</v>
      </c>
      <c r="B43" s="687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87" t="s">
        <v>27</v>
      </c>
      <c r="B44" s="687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4" t="s">
        <v>152</v>
      </c>
      <c r="B1" s="684"/>
      <c r="C1" s="684"/>
      <c r="D1" s="684"/>
      <c r="E1" s="684"/>
      <c r="F1" s="684"/>
    </row>
    <row r="2" spans="1:11" s="33" customFormat="1" ht="27.75" customHeight="1" x14ac:dyDescent="0.25">
      <c r="A2" s="694" t="s">
        <v>28</v>
      </c>
      <c r="B2" s="694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3" t="s">
        <v>39</v>
      </c>
      <c r="B4" s="693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3" t="s">
        <v>40</v>
      </c>
      <c r="B5" s="693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3" t="s">
        <v>41</v>
      </c>
      <c r="B6" s="693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3" t="s">
        <v>42</v>
      </c>
      <c r="B7" s="693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2" t="s">
        <v>43</v>
      </c>
      <c r="B8" s="692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3" t="s">
        <v>39</v>
      </c>
      <c r="B10" s="693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3" t="s">
        <v>40</v>
      </c>
      <c r="B11" s="693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3" t="s">
        <v>41</v>
      </c>
      <c r="B12" s="693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2" t="s">
        <v>48</v>
      </c>
      <c r="B13" s="692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2" t="s">
        <v>52</v>
      </c>
      <c r="B19" s="692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8" t="s">
        <v>148</v>
      </c>
      <c r="B21" s="699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88"/>
      <c r="B22" s="688"/>
      <c r="C22" s="49"/>
      <c r="D22" s="50"/>
      <c r="E22" s="51"/>
      <c r="F22" s="36"/>
      <c r="G22" s="77"/>
    </row>
    <row r="23" spans="1:11" ht="14.1" hidden="1" customHeight="1" x14ac:dyDescent="0.25">
      <c r="A23" s="689" t="s">
        <v>8</v>
      </c>
      <c r="B23" s="689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0" t="s">
        <v>58</v>
      </c>
      <c r="B39" s="690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1" t="s">
        <v>59</v>
      </c>
      <c r="B40" s="691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1" t="s">
        <v>60</v>
      </c>
      <c r="B41" s="691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87" t="s">
        <v>24</v>
      </c>
      <c r="B42" s="687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87" t="s">
        <v>26</v>
      </c>
      <c r="B43" s="687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87" t="s">
        <v>27</v>
      </c>
      <c r="B44" s="687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4" t="s">
        <v>61</v>
      </c>
      <c r="B1" s="684"/>
      <c r="C1" s="684"/>
      <c r="D1" s="684"/>
      <c r="E1" s="684"/>
      <c r="F1" s="684"/>
    </row>
    <row r="2" spans="1:11" s="33" customFormat="1" ht="26.25" customHeight="1" x14ac:dyDescent="0.25">
      <c r="A2" s="694" t="s">
        <v>28</v>
      </c>
      <c r="B2" s="694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3" t="s">
        <v>39</v>
      </c>
      <c r="B4" s="693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3" t="s">
        <v>40</v>
      </c>
      <c r="B5" s="693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3" t="s">
        <v>41</v>
      </c>
      <c r="B6" s="693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3" t="s">
        <v>42</v>
      </c>
      <c r="B7" s="693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2" t="s">
        <v>43</v>
      </c>
      <c r="B8" s="692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3" t="s">
        <v>39</v>
      </c>
      <c r="B10" s="693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3" t="s">
        <v>40</v>
      </c>
      <c r="B11" s="693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3" t="s">
        <v>41</v>
      </c>
      <c r="B12" s="693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2" t="s">
        <v>48</v>
      </c>
      <c r="B13" s="692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2" t="s">
        <v>52</v>
      </c>
      <c r="B19" s="692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89" t="s">
        <v>148</v>
      </c>
      <c r="B21" s="689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88"/>
      <c r="B22" s="688"/>
      <c r="C22" s="49"/>
      <c r="D22" s="50"/>
      <c r="E22" s="51"/>
      <c r="F22" s="36"/>
      <c r="G22" s="77"/>
    </row>
    <row r="23" spans="1:11" ht="14.1" customHeight="1" x14ac:dyDescent="0.25">
      <c r="A23" s="689" t="s">
        <v>8</v>
      </c>
      <c r="B23" s="689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0" t="s">
        <v>58</v>
      </c>
      <c r="B39" s="690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1" t="s">
        <v>59</v>
      </c>
      <c r="B40" s="691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1" t="s">
        <v>60</v>
      </c>
      <c r="B41" s="691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87" t="s">
        <v>24</v>
      </c>
      <c r="B42" s="687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87" t="s">
        <v>26</v>
      </c>
      <c r="B43" s="687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87" t="s">
        <v>27</v>
      </c>
      <c r="B44" s="687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0" t="s">
        <v>62</v>
      </c>
      <c r="B1" s="700"/>
      <c r="C1" s="700"/>
      <c r="D1" s="700"/>
      <c r="E1" s="700"/>
      <c r="F1" s="700"/>
      <c r="G1" s="700"/>
    </row>
    <row r="2" spans="1:11" s="33" customFormat="1" ht="32.25" customHeight="1" x14ac:dyDescent="0.25">
      <c r="A2" s="694" t="s">
        <v>28</v>
      </c>
      <c r="B2" s="694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3" t="s">
        <v>34</v>
      </c>
      <c r="B4" s="693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3" t="s">
        <v>35</v>
      </c>
      <c r="B5" s="693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3" t="s">
        <v>36</v>
      </c>
      <c r="B6" s="693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2" t="s">
        <v>37</v>
      </c>
      <c r="B7" s="692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3" t="s">
        <v>68</v>
      </c>
      <c r="B9" s="693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3" t="s">
        <v>69</v>
      </c>
      <c r="B10" s="693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3" t="s">
        <v>70</v>
      </c>
      <c r="B11" s="693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3" t="s">
        <v>71</v>
      </c>
      <c r="B12" s="693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2" t="s">
        <v>72</v>
      </c>
      <c r="B14" s="692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3" t="s">
        <v>39</v>
      </c>
      <c r="B16" s="693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3" t="s">
        <v>40</v>
      </c>
      <c r="B17" s="693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3" t="s">
        <v>41</v>
      </c>
      <c r="B18" s="693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3" t="s">
        <v>45</v>
      </c>
      <c r="B19" s="693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3" t="s">
        <v>46</v>
      </c>
      <c r="B20" s="693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3" t="s">
        <v>47</v>
      </c>
      <c r="B21" s="693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2" t="s">
        <v>74</v>
      </c>
      <c r="B22" s="692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2" t="s">
        <v>52</v>
      </c>
      <c r="B28" s="692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89" t="s">
        <v>7</v>
      </c>
      <c r="B30" s="689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88"/>
      <c r="B31" s="688"/>
      <c r="C31" s="49"/>
      <c r="D31" s="50"/>
      <c r="E31" s="51"/>
      <c r="F31" s="51"/>
      <c r="G31" s="36"/>
    </row>
    <row r="32" spans="1:11" ht="14.1" customHeight="1" x14ac:dyDescent="0.25">
      <c r="A32" s="689" t="s">
        <v>8</v>
      </c>
      <c r="B32" s="689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0" t="s">
        <v>58</v>
      </c>
      <c r="B48" s="690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1" t="s">
        <v>59</v>
      </c>
      <c r="B49" s="691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1" t="s">
        <v>60</v>
      </c>
      <c r="B50" s="691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87" t="s">
        <v>24</v>
      </c>
      <c r="B51" s="687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87" t="s">
        <v>26</v>
      </c>
      <c r="B52" s="687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87" t="s">
        <v>27</v>
      </c>
      <c r="B53" s="687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0" t="s">
        <v>76</v>
      </c>
      <c r="B1" s="700"/>
      <c r="C1" s="700"/>
      <c r="D1" s="700"/>
      <c r="E1" s="700"/>
      <c r="F1" s="700"/>
      <c r="G1" s="700"/>
    </row>
    <row r="2" spans="1:11" s="33" customFormat="1" ht="30" customHeight="1" x14ac:dyDescent="0.25">
      <c r="A2" s="694" t="s">
        <v>28</v>
      </c>
      <c r="B2" s="694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3" t="s">
        <v>34</v>
      </c>
      <c r="B4" s="693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3" t="s">
        <v>35</v>
      </c>
      <c r="B5" s="693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3" t="s">
        <v>36</v>
      </c>
      <c r="B6" s="693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2" t="s">
        <v>37</v>
      </c>
      <c r="B7" s="692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3" t="s">
        <v>68</v>
      </c>
      <c r="B9" s="693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3" t="s">
        <v>69</v>
      </c>
      <c r="B10" s="693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3" t="s">
        <v>70</v>
      </c>
      <c r="B11" s="693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3" t="s">
        <v>71</v>
      </c>
      <c r="B12" s="693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2" t="s">
        <v>72</v>
      </c>
      <c r="B14" s="692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3" t="s">
        <v>39</v>
      </c>
      <c r="B16" s="693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3" t="s">
        <v>40</v>
      </c>
      <c r="B17" s="693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3" t="s">
        <v>41</v>
      </c>
      <c r="B18" s="693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3" t="s">
        <v>45</v>
      </c>
      <c r="B19" s="693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3" t="s">
        <v>46</v>
      </c>
      <c r="B20" s="693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3" t="s">
        <v>47</v>
      </c>
      <c r="B21" s="693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2" t="s">
        <v>74</v>
      </c>
      <c r="B22" s="692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2" t="s">
        <v>52</v>
      </c>
      <c r="B28" s="692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89" t="s">
        <v>7</v>
      </c>
      <c r="B30" s="689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88"/>
      <c r="B31" s="688"/>
      <c r="C31" s="49"/>
      <c r="D31" s="50"/>
      <c r="E31" s="51"/>
      <c r="F31" s="51"/>
      <c r="G31" s="36"/>
    </row>
    <row r="32" spans="1:11" ht="11.1" customHeight="1" x14ac:dyDescent="0.25">
      <c r="A32" s="689" t="s">
        <v>8</v>
      </c>
      <c r="B32" s="689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0" t="s">
        <v>58</v>
      </c>
      <c r="B48" s="690"/>
      <c r="C48" s="54"/>
      <c r="D48" s="67">
        <v>600000</v>
      </c>
      <c r="E48" s="56"/>
      <c r="F48" s="56"/>
    </row>
    <row r="49" spans="1:11" ht="14.1" hidden="1" customHeight="1" x14ac:dyDescent="0.25">
      <c r="A49" s="691" t="s">
        <v>59</v>
      </c>
      <c r="B49" s="691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1" t="s">
        <v>60</v>
      </c>
      <c r="B50" s="691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87" t="s">
        <v>24</v>
      </c>
      <c r="B51" s="687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87" t="s">
        <v>26</v>
      </c>
      <c r="B52" s="687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87" t="s">
        <v>27</v>
      </c>
      <c r="B53" s="687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1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'1'!Area_de_impressao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Vitoria Souza Batista dos Santos</cp:lastModifiedBy>
  <cp:revision>11</cp:revision>
  <cp:lastPrinted>2023-08-11T15:03:37Z</cp:lastPrinted>
  <dcterms:created xsi:type="dcterms:W3CDTF">2020-09-29T01:25:53Z</dcterms:created>
  <dcterms:modified xsi:type="dcterms:W3CDTF">2024-04-29T13:08:54Z</dcterms:modified>
  <dc:language>pt-BR</dc:language>
</cp:coreProperties>
</file>